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V ORÇAMENTARIA 2027" sheetId="1" r:id="rId5"/>
  </sheets>
  <definedNames/>
  <calcPr/>
</workbook>
</file>

<file path=xl/sharedStrings.xml><?xml version="1.0" encoding="utf-8"?>
<sst xmlns="http://schemas.openxmlformats.org/spreadsheetml/2006/main" count="202" uniqueCount="133">
  <si>
    <t>PREVISÃO ORÇAMENTÁRIA 2027 - SINDIPETRO-ES</t>
  </si>
  <si>
    <t>SECRETARIAS</t>
  </si>
  <si>
    <t>COORDENADORIA GERAL</t>
  </si>
  <si>
    <t>ADMINISTRAÇAO</t>
  </si>
  <si>
    <t>APOSENTADOS E PENSIONISTAS</t>
  </si>
  <si>
    <t>COMUNICAÇAO</t>
  </si>
  <si>
    <t>CONSELHO FISCAL</t>
  </si>
  <si>
    <t>CULTURA, ESPORTE E LAZER</t>
  </si>
  <si>
    <t>FINANÇAS</t>
  </si>
  <si>
    <t>POLITICA E FORMAÇAO SINDICAL</t>
  </si>
  <si>
    <t>JURIDICO</t>
  </si>
  <si>
    <t>PATRIMONIAL</t>
  </si>
  <si>
    <t>SMS</t>
  </si>
  <si>
    <t>SETOR PRIVADO E TERCEIRIZADOS</t>
  </si>
  <si>
    <t>TOTAL DAS DESPESAS</t>
  </si>
  <si>
    <t>SALDO EM AGOSTO/26</t>
  </si>
  <si>
    <t>MEDIA POR MÊS PARA GASTAR</t>
  </si>
  <si>
    <t>previsao da receita 2026 (média)</t>
  </si>
  <si>
    <t>reajuste do previsto 4,74% (projeçao)</t>
  </si>
  <si>
    <t>dif prev final x reajuste</t>
  </si>
  <si>
    <t>TOTAL</t>
  </si>
  <si>
    <t>PREVISTO</t>
  </si>
  <si>
    <t>REALIZADO</t>
  </si>
  <si>
    <t>PREV INICIAL 2027</t>
  </si>
  <si>
    <t>PREVISAO FINAL 2027</t>
  </si>
  <si>
    <t>MEDIA POR MÊS REALIZADO</t>
  </si>
  <si>
    <t>CUT</t>
  </si>
  <si>
    <t>RATEIO FUP</t>
  </si>
  <si>
    <t>EMPRESTIMO FUP</t>
  </si>
  <si>
    <t>SALDO BANCARIO EM 31/08/2026</t>
  </si>
  <si>
    <t>INTERSINDICAL (DIEESE)</t>
  </si>
  <si>
    <t xml:space="preserve">CAIXA </t>
  </si>
  <si>
    <t>ELEIÇOES</t>
  </si>
  <si>
    <t>BB</t>
  </si>
  <si>
    <t>SALDO+PROJEÇAO</t>
  </si>
  <si>
    <t>RESULTADO 2026</t>
  </si>
  <si>
    <t>REPASSE P/ O FUNDO DE GREVE (5% DA MENSALIDADE)</t>
  </si>
  <si>
    <t>CUSTEIO DE LIBERAÇOES</t>
  </si>
  <si>
    <t>EXAMES MEDICOS (PETROLEIROS)</t>
  </si>
  <si>
    <t>EVENTO DAS MULHERES</t>
  </si>
  <si>
    <t>FUNDO DE GREVE 08/26</t>
  </si>
  <si>
    <t>EVENTOS DIVERSOS (cursos de atualizacao, assembleias e atos, etc)</t>
  </si>
  <si>
    <t>AUXILIO ALIMENTAÇAO</t>
  </si>
  <si>
    <t>CAMPANHA PARA A ESTATIZAÇAO (diarias, gas, gasolina, hospedagem, serv de comunicaçao)</t>
  </si>
  <si>
    <t>CAMPANHA NATAL SOLIDARIO</t>
  </si>
  <si>
    <t>DEVOLUÇAO DIVERSA</t>
  </si>
  <si>
    <t>DEVOLUÇAO CONTRIBUIÇAO ASSISTENCIAL</t>
  </si>
  <si>
    <t>FUNDO DE GREVE(DESCONTO RESERVA)</t>
  </si>
  <si>
    <t>DOAÇAO</t>
  </si>
  <si>
    <t>CAMPANHA DA PASCOA</t>
  </si>
  <si>
    <t>CAMPANHA DIA DAS CRIANÇAS</t>
  </si>
  <si>
    <t>SALARIOS E ENCARGOS, ALIMENTAÇAO E TRANSPORTES</t>
  </si>
  <si>
    <t>SAUDE DO TRABALHADOR</t>
  </si>
  <si>
    <t>PLANO DE SAUDE</t>
  </si>
  <si>
    <t>PLANO ODONTOLOGICO</t>
  </si>
  <si>
    <t>SEGURO DE VIDA FUNC</t>
  </si>
  <si>
    <t>UNIFORMES DE FUNC</t>
  </si>
  <si>
    <t>AGUA E ESGOTO</t>
  </si>
  <si>
    <t>ENERGIA ELETRICA</t>
  </si>
  <si>
    <t>TELEFONIA FIXA E MOVEL</t>
  </si>
  <si>
    <t>MATERIAL DE CONSUMO</t>
  </si>
  <si>
    <t>MATERIAL DE ESCRITORIO</t>
  </si>
  <si>
    <t>MENSALIDADE DO SISTEMA</t>
  </si>
  <si>
    <t>ASSESSORIAS</t>
  </si>
  <si>
    <t>ARRASTAO DIGITAL</t>
  </si>
  <si>
    <t>SERVIÇOS DE MIDIA DIGITAL / MANUTENÇAO DO SITE /  REDES SOCIAIS / SERVIÇOS DE COMUNICAÇAO</t>
  </si>
  <si>
    <t>SERVIÇOS GRAFICOS</t>
  </si>
  <si>
    <t>CAMPANHAS PUBLICITARIAS / TV, RADIO, JORNAL / PODCAST</t>
  </si>
  <si>
    <t>PROJETO METANOIA (FORMAÇÃO DE NOVOS INFLUENCIADORES)</t>
  </si>
  <si>
    <t>SUPLENCIA FUP</t>
  </si>
  <si>
    <t>CONFRATERNIZAÇOES, CONCURSOS E TORNEIOS</t>
  </si>
  <si>
    <t>PALESTRA (alimentaçao, hospedagem, diarias, locação)</t>
  </si>
  <si>
    <t>TORNEIRO XADREZ (equipe arbitro, prêmio 1, 2, 3 lugar) - cobrar inscrição social</t>
  </si>
  <si>
    <t>SERVIÇOS CONTABEIS</t>
  </si>
  <si>
    <t>SERV. FINANC./ADMINISTRATIVO</t>
  </si>
  <si>
    <t>TARIFA BANCARIA</t>
  </si>
  <si>
    <t>CURSOS E SEMINARIOS DE ATUALIZAÇAO CULTURAL, SOCIAL E POLITICA</t>
  </si>
  <si>
    <t>CONGREPES</t>
  </si>
  <si>
    <t>CONFUP/PLENAFUP</t>
  </si>
  <si>
    <t>ASSISTENCIA SOCIAL</t>
  </si>
  <si>
    <t>AJUDA SOCIAL</t>
  </si>
  <si>
    <t>CUSTAS JUDICIAIS</t>
  </si>
  <si>
    <t>SERVIÇOS ADVOCATICIOS</t>
  </si>
  <si>
    <t>MENSALIDADE SISTEMA JURIDICO</t>
  </si>
  <si>
    <t>COMBUSTIVEL</t>
  </si>
  <si>
    <t>SUBSTITUIÇAO/MANUTENÇAO DE EQUIPAMENTOS DE INFORMATICA</t>
  </si>
  <si>
    <t>SUBSTITUIÇAO DE IMOBILIZADO</t>
  </si>
  <si>
    <t>MANUTENÇAO DE BENS IMOVEIS (SEDES)</t>
  </si>
  <si>
    <t>DESPESAS DIVERSAS IMOVEIS (ALUGUEIS, IPTU, ALVARAS, EXTINTORES, CONDOMINIO, SEGURANÇA)</t>
  </si>
  <si>
    <t>TROCA/AQUISIÇAO DE VEICULOS NOVOS</t>
  </si>
  <si>
    <t>MANUTENÇAO DE BENS MOVEIS (MOBILIARIO)</t>
  </si>
  <si>
    <t>SEGURO VEICULOS</t>
  </si>
  <si>
    <t>DESPESAS C/ MANUT DE VEICULOS</t>
  </si>
  <si>
    <t>DESPESAS DIVERSAS C/ VEICULO (IPVA, LICENC, ETC)</t>
  </si>
  <si>
    <t>PEDAGIO + ABASTECIMENTO(SEM PARAR)</t>
  </si>
  <si>
    <t>ESTACIONAMENTO</t>
  </si>
  <si>
    <t>ALUGUEL DE VEICULOS</t>
  </si>
  <si>
    <t>TROCA/REPARO DE APARELHOS CELULARES DIRETORES/FUNCIONARIOS</t>
  </si>
  <si>
    <t>COMPRA DO APARTAMENTO FUNCIONAL EM VITÓRIA</t>
  </si>
  <si>
    <t>ADEQUAÇOES DA NOVA SEDE DE VITORIA</t>
  </si>
  <si>
    <t>AQUISIÇAO DE MATERIAIS, BENS DE PEQUENO VALOR</t>
  </si>
  <si>
    <t>CORREIOS</t>
  </si>
  <si>
    <t>CARTORIO</t>
  </si>
  <si>
    <t>DIARIAS</t>
  </si>
  <si>
    <t>VIAGENS E TRANSPORTES</t>
  </si>
  <si>
    <t>HOSPEDAGEM</t>
  </si>
  <si>
    <t>LANCHES E REFEIÇOES</t>
  </si>
  <si>
    <t>RECEITAS PREVISTAS</t>
  </si>
  <si>
    <t>Previsao da receita 2026 (média)</t>
  </si>
  <si>
    <t>Previsão da receita 2027 (reajuste de 4,24%+0,50%)</t>
  </si>
  <si>
    <t>Previsão das despesas 2027</t>
  </si>
  <si>
    <t>Resultado 2026 (receitas-despesas)</t>
  </si>
  <si>
    <t>MENSALIDADE SINDICAL 2026 (MÉDIA)</t>
  </si>
  <si>
    <t>MENSALIDADE SINDICAL 2027 (PREVISÃO)</t>
  </si>
  <si>
    <t>CONTRIBUIÇAO ASSISTENCIAL (média de 2023-2026)</t>
  </si>
  <si>
    <t>Saldo bancário 08/2026</t>
  </si>
  <si>
    <t>PREVISTO MENSAL</t>
  </si>
  <si>
    <t>PREVISTO - ATÉ AGOSTO/2026</t>
  </si>
  <si>
    <t>REALIZADO ATÉ AGOSTO/2026</t>
  </si>
  <si>
    <t>RECEITASDE PROCESSO TRABALHISTA (média 2023-2026)</t>
  </si>
  <si>
    <t>COORDENAÇAO</t>
  </si>
  <si>
    <t>RECEITAS FINANCEIRAS-JUROS DE POUPANÇA (média 2023-2026)</t>
  </si>
  <si>
    <t>Resultado 2027 (receitas-despesas+saldo bancário)</t>
  </si>
  <si>
    <t>CEF</t>
  </si>
  <si>
    <t>As receitas extras que forem arrecadadas serão utilizadas para recompor o caixa (saldo bancário) ou formar reserva para eventuais despesas.</t>
  </si>
  <si>
    <t>ÍNDICES DE REAJUSTES</t>
  </si>
  <si>
    <t>INFLAÇAO ACUMULADA ATÉ 09/2025 A 07/2026 (ipca)</t>
  </si>
  <si>
    <t>META DO COPOM P/ 2026</t>
  </si>
  <si>
    <t>REAJUSTE ACT PETROBRAS A PARTIR DE SET/2026 (ipca) (previsão)</t>
  </si>
  <si>
    <t>FUNDO DE GREVE 08/2026</t>
  </si>
  <si>
    <t>sem gastos greve</t>
  </si>
  <si>
    <t>SUPERAVIT</t>
  </si>
  <si>
    <t>DÉFICIT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</si>
</sst>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&quot;R$&quot;\ * #,##0.00_-;\-&quot;R$&quot;\ * #,##0.00_-;_-&quot;R$&quot;\ * &quot;-&quot;??_-;_-@"/>
    <numFmt numFmtId="165" formatCode="_-&quot;R$&quot;* #,##0.00_-;\-&quot;R$&quot;* #,##0.00_-;_-&quot;R$&quot;* &quot;-&quot;??_-;_-@"/>
    <numFmt numFmtId="166" formatCode="_-&quot;R$&quot;* #,##0.00_-;&quot;-R$&quot;* #,##0.00_-;_-&quot;R$&quot;* \-??_-;_-@"/>
    <numFmt numFmtId="167" formatCode="_-&quot;R$ &quot;* #,##0.00_-;&quot;-R$ &quot;* #,##0.00_-;_-&quot;R$ &quot;* \-??_-;_-@"/>
    <numFmt numFmtId="168" formatCode="0.0000%"/>
    <numFmt numFmtId="169" formatCode="0.00000%"/>
    <numFmt numFmtId="170" formatCode="0.000000%"/>
  </numFmts>
  <fonts count="8">
    <font>
      <sz val="11.0"/>
      <color rgb="FF000000"/>
      <name val="Calibri"/>
      <scheme val="minor"/>
    </font>
    <font>
      <b/>
      <sz val="8.0"/>
      <color theme="1"/>
      <name val="Arial"/>
    </font>
    <font/>
    <font>
      <sz val="8.0"/>
      <color theme="1"/>
      <name val="Arial"/>
    </font>
    <font>
      <sz val="8.0"/>
      <color rgb="FF000000"/>
      <name val="Arial"/>
    </font>
    <font>
      <b/>
      <sz val="8.0"/>
      <color rgb="FF000000"/>
      <name val="Arial"/>
    </font>
    <font>
      <sz val="8.0"/>
      <color rgb="FFFF0000"/>
      <name val="Arial"/>
    </font>
    <font>
      <sz val="8.0"/>
      <color theme="0"/>
      <name val="Arial"/>
    </font>
  </fonts>
  <fills count="25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99CCFF"/>
        <bgColor rgb="FF99CCFF"/>
      </patternFill>
    </fill>
    <fill>
      <patternFill patternType="solid">
        <fgColor rgb="FFFFE598"/>
        <bgColor rgb="FFFFE598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C6E0B4"/>
        <bgColor rgb="FFC6E0B4"/>
      </patternFill>
    </fill>
    <fill>
      <patternFill patternType="solid">
        <fgColor rgb="FFDADADA"/>
        <bgColor rgb="FFDADADA"/>
      </patternFill>
    </fill>
    <fill>
      <patternFill patternType="solid">
        <fgColor rgb="FFA0CC82"/>
        <bgColor rgb="FFA0CC82"/>
      </patternFill>
    </fill>
    <fill>
      <patternFill patternType="solid">
        <fgColor rgb="FFFFF2CB"/>
        <bgColor rgb="FFFFF2CB"/>
      </patternFill>
    </fill>
    <fill>
      <patternFill patternType="solid">
        <fgColor rgb="FFD9D9D9"/>
        <bgColor rgb="FFD9D9D9"/>
      </patternFill>
    </fill>
    <fill>
      <patternFill patternType="solid">
        <fgColor rgb="FFBDD6EE"/>
        <bgColor rgb="FFBDD6EE"/>
      </patternFill>
    </fill>
    <fill>
      <patternFill patternType="solid">
        <fgColor rgb="FFBDD7EE"/>
        <bgColor rgb="FFBDD7EE"/>
      </patternFill>
    </fill>
    <fill>
      <patternFill patternType="solid">
        <fgColor rgb="FFFFE699"/>
        <bgColor rgb="FFFFE699"/>
      </patternFill>
    </fill>
    <fill>
      <patternFill patternType="solid">
        <fgColor rgb="FFF4B083"/>
        <bgColor rgb="FFF4B083"/>
      </patternFill>
    </fill>
    <fill>
      <patternFill patternType="solid">
        <fgColor rgb="FFF4B084"/>
        <bgColor rgb="FFF4B084"/>
      </patternFill>
    </fill>
    <fill>
      <patternFill patternType="solid">
        <fgColor rgb="FFFF0000"/>
        <bgColor rgb="FFFF0000"/>
      </patternFill>
    </fill>
    <fill>
      <patternFill patternType="solid">
        <fgColor rgb="FF9CC2E5"/>
        <bgColor rgb="FF9CC2E5"/>
      </patternFill>
    </fill>
    <fill>
      <patternFill patternType="solid">
        <fgColor rgb="FF9DC3E6"/>
        <bgColor rgb="FF9DC3E6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9AC87A"/>
        <bgColor rgb="FF9AC87A"/>
      </patternFill>
    </fill>
    <fill>
      <patternFill patternType="solid">
        <fgColor rgb="FFE2EFD9"/>
        <bgColor rgb="FFE2EFD9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vertical="center"/>
    </xf>
    <xf borderId="0" fillId="0" fontId="3" numFmtId="164" xfId="0" applyAlignment="1" applyFont="1" applyNumberFormat="1">
      <alignment vertical="center"/>
    </xf>
    <xf borderId="0" fillId="0" fontId="3" numFmtId="164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vertical="center"/>
    </xf>
    <xf borderId="4" fillId="3" fontId="1" numFmtId="0" xfId="0" applyAlignment="1" applyBorder="1" applyFill="1" applyFont="1">
      <alignment horizontal="center" shrinkToFit="0" vertical="center" wrapText="1"/>
    </xf>
    <xf borderId="1" fillId="3" fontId="1" numFmtId="164" xfId="0" applyAlignment="1" applyBorder="1" applyFill="1" applyFont="1" applyNumberFormat="1">
      <alignment horizontal="center" shrinkToFit="0" vertical="center" wrapText="1"/>
    </xf>
    <xf borderId="5" fillId="0" fontId="2" numFmtId="0" xfId="0" applyBorder="1" applyFont="1"/>
    <xf borderId="1" fillId="3" fontId="1" numFmtId="165" xfId="0" applyAlignment="1" applyBorder="1" applyFill="1" applyFont="1" applyNumberForma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4" fillId="3" fontId="1" numFmtId="164" xfId="0" applyAlignment="1" applyBorder="1" applyFill="1" applyFont="1" applyNumberForma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4" fillId="0" fontId="4" numFmtId="165" xfId="0" applyAlignment="1" applyBorder="1" applyFont="1" applyNumberForma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shrinkToFit="0" vertical="center" wrapText="1"/>
    </xf>
    <xf borderId="4" fillId="4" fontId="5" numFmtId="165" xfId="0" applyAlignment="1" applyBorder="1" applyFill="1" applyFont="1" applyNumberFormat="1">
      <alignment shrinkToFit="0" vertical="center" wrapText="1"/>
    </xf>
    <xf borderId="4" fillId="5" fontId="5" numFmtId="165" xfId="0" applyAlignment="1" applyBorder="1" applyFill="1" applyFont="1" applyNumberFormat="1">
      <alignment shrinkToFit="0" vertical="center" wrapText="1"/>
    </xf>
    <xf borderId="4" fillId="6" fontId="1" numFmtId="164" xfId="0" applyAlignment="1" applyBorder="1" applyFill="1" applyFont="1" applyNumberFormat="1">
      <alignment shrinkToFit="0" vertical="center" wrapText="1"/>
    </xf>
    <xf borderId="4" fillId="7" fontId="1" numFmtId="164" xfId="0" applyAlignment="1" applyBorder="1" applyFill="1" applyFont="1" applyNumberFormat="1">
      <alignment shrinkToFit="0" vertical="center" wrapText="1"/>
    </xf>
    <xf borderId="4" fillId="4" fontId="3" numFmtId="164" xfId="0" applyAlignment="1" applyBorder="1" applyFill="1" applyFont="1" applyNumberFormat="1">
      <alignment vertical="center"/>
    </xf>
    <xf borderId="4" fillId="6" fontId="5" numFmtId="165" xfId="0" applyAlignment="1" applyBorder="1" applyFill="1" applyFont="1" applyNumberFormat="1">
      <alignment shrinkToFit="0" vertical="center" wrapText="1"/>
    </xf>
    <xf borderId="4" fillId="0" fontId="6" numFmtId="164" xfId="0" applyAlignment="1" applyBorder="1" applyFont="1" applyNumberFormat="1">
      <alignment vertical="center"/>
    </xf>
    <xf borderId="4" fillId="0" fontId="1" numFmtId="164" xfId="0" applyAlignment="1" applyBorder="1" applyFont="1" applyNumberFormat="1">
      <alignment horizontal="center" shrinkToFit="0" vertical="center" wrapText="1"/>
    </xf>
    <xf borderId="5" fillId="0" fontId="4" numFmtId="165" xfId="0" applyAlignment="1" applyBorder="1" applyFont="1" applyNumberFormat="1">
      <alignment vertical="center"/>
    </xf>
    <xf borderId="4" fillId="0" fontId="4" numFmtId="165" xfId="0" applyAlignment="1" applyBorder="1" applyFont="1" applyNumberFormat="1">
      <alignment vertical="center"/>
    </xf>
    <xf borderId="7" fillId="0" fontId="2" numFmtId="0" xfId="0" applyBorder="1" applyFont="1"/>
    <xf borderId="4" fillId="0" fontId="1" numFmtId="164" xfId="0" applyAlignment="1" applyBorder="1" applyFont="1" applyNumberFormat="1">
      <alignment horizontal="center" vertical="center"/>
    </xf>
    <xf borderId="4" fillId="4" fontId="5" numFmtId="166" xfId="0" applyAlignment="1" applyBorder="1" applyFill="1" applyFont="1" applyNumberFormat="1">
      <alignment horizontal="center" shrinkToFit="0" vertical="center" wrapText="1"/>
    </xf>
    <xf borderId="4" fillId="5" fontId="5" numFmtId="166" xfId="0" applyAlignment="1" applyBorder="1" applyFill="1" applyFont="1" applyNumberFormat="1">
      <alignment horizontal="center" shrinkToFit="0" vertical="center" wrapText="1"/>
    </xf>
    <xf borderId="4" fillId="3" fontId="1" numFmtId="164" xfId="0" applyAlignment="1" applyBorder="1" applyFill="1" applyFont="1" applyNumberFormat="1">
      <alignment horizontal="center" vertical="center"/>
    </xf>
    <xf borderId="4" fillId="8" fontId="1" numFmtId="164" xfId="0" applyAlignment="1" applyBorder="1" applyFill="1" applyFont="1" applyNumberFormat="1">
      <alignment horizontal="center" vertical="center"/>
    </xf>
    <xf borderId="4" fillId="6" fontId="5" numFmtId="166" xfId="0" applyAlignment="1" applyBorder="1" applyFill="1" applyFont="1" applyNumberFormat="1">
      <alignment horizontal="center" shrinkToFit="0" vertical="center" wrapText="1"/>
    </xf>
    <xf borderId="4" fillId="0" fontId="3" numFmtId="164" xfId="0" applyAlignment="1" applyBorder="1" applyFont="1" applyNumberFormat="1">
      <alignment vertical="center"/>
    </xf>
    <xf borderId="4" fillId="9" fontId="3" numFmtId="0" xfId="0" applyAlignment="1" applyBorder="1" applyFill="1" applyFont="1">
      <alignment horizontal="left" shrinkToFit="0" vertical="center" wrapText="1"/>
    </xf>
    <xf borderId="4" fillId="9" fontId="3" numFmtId="164" xfId="0" applyAlignment="1" applyBorder="1" applyFill="1" applyFont="1" applyNumberFormat="1">
      <alignment horizontal="center" vertical="center"/>
    </xf>
    <xf borderId="4" fillId="0" fontId="3" numFmtId="164" xfId="0" applyAlignment="1" applyBorder="1" applyFont="1" applyNumberFormat="1">
      <alignment horizontal="center" vertical="center"/>
    </xf>
    <xf borderId="4" fillId="3" fontId="3" numFmtId="164" xfId="0" applyAlignment="1" applyBorder="1" applyFill="1" applyFont="1" applyNumberFormat="1">
      <alignment vertical="center"/>
    </xf>
    <xf borderId="4" fillId="8" fontId="3" numFmtId="164" xfId="0" applyAlignment="1" applyBorder="1" applyFill="1" applyFont="1" applyNumberFormat="1">
      <alignment vertical="center"/>
    </xf>
    <xf borderId="4" fillId="6" fontId="3" numFmtId="164" xfId="0" applyAlignment="1" applyBorder="1" applyFill="1" applyFont="1" applyNumberFormat="1">
      <alignment vertical="center"/>
    </xf>
    <xf borderId="0" fillId="0" fontId="1" numFmtId="164" xfId="0" applyAlignment="1" applyFont="1" applyNumberFormat="1">
      <alignment horizontal="center" shrinkToFit="0" vertical="center" wrapText="1"/>
    </xf>
    <xf borderId="0" fillId="0" fontId="4" numFmtId="165" xfId="0" applyAlignment="1" applyFont="1" applyNumberFormat="1">
      <alignment vertical="center"/>
    </xf>
    <xf borderId="0" fillId="0" fontId="4" numFmtId="164" xfId="0" applyAlignment="1" applyFont="1" applyNumberFormat="1">
      <alignment vertical="center"/>
    </xf>
    <xf borderId="1" fillId="10" fontId="5" numFmtId="0" xfId="0" applyAlignment="1" applyBorder="1" applyFill="1" applyFont="1">
      <alignment horizontal="center" vertical="center"/>
    </xf>
    <xf borderId="4" fillId="0" fontId="3" numFmtId="0" xfId="0" applyAlignment="1" applyBorder="1" applyFont="1">
      <alignment horizontal="right" shrinkToFit="0" vertical="center" wrapText="1"/>
    </xf>
    <xf borderId="4" fillId="0" fontId="4" numFmtId="165" xfId="0" applyAlignment="1" applyBorder="1" applyFont="1" applyNumberFormat="1">
      <alignment horizontal="center" vertical="center"/>
    </xf>
    <xf borderId="0" fillId="0" fontId="6" numFmtId="165" xfId="0" applyAlignment="1" applyFont="1" applyNumberFormat="1">
      <alignment horizontal="center" shrinkToFit="0" vertical="center" wrapText="1"/>
    </xf>
    <xf borderId="4" fillId="0" fontId="3" numFmtId="165" xfId="0" applyAlignment="1" applyBorder="1" applyFont="1" applyNumberFormat="1">
      <alignment horizontal="right" vertical="center"/>
    </xf>
    <xf borderId="8" fillId="11" fontId="4" numFmtId="0" xfId="0" applyAlignment="1" applyBorder="1" applyFill="1" applyFont="1">
      <alignment horizontal="center" shrinkToFit="0" vertical="center" wrapText="1"/>
    </xf>
    <xf borderId="4" fillId="11" fontId="4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horizontal="right" vertical="center"/>
    </xf>
    <xf borderId="4" fillId="0" fontId="1" numFmtId="165" xfId="0" applyAlignment="1" applyBorder="1" applyFont="1" applyNumberFormat="1">
      <alignment vertical="center"/>
    </xf>
    <xf borderId="4" fillId="7" fontId="3" numFmtId="164" xfId="0" applyAlignment="1" applyBorder="1" applyFill="1" applyFont="1" applyNumberFormat="1">
      <alignment vertical="center"/>
    </xf>
    <xf borderId="4" fillId="12" fontId="3" numFmtId="164" xfId="0" applyAlignment="1" applyBorder="1" applyFill="1" applyFont="1" applyNumberFormat="1">
      <alignment horizontal="center" vertical="center"/>
    </xf>
    <xf borderId="9" fillId="6" fontId="4" numFmtId="0" xfId="0" applyAlignment="1" applyBorder="1" applyFill="1" applyFont="1">
      <alignment shrinkToFit="0" vertical="center" wrapText="1"/>
    </xf>
    <xf borderId="9" fillId="6" fontId="4" numFmtId="165" xfId="0" applyAlignment="1" applyBorder="1" applyFill="1" applyFont="1" applyNumberFormat="1">
      <alignment vertical="center"/>
    </xf>
    <xf borderId="4" fillId="13" fontId="3" numFmtId="0" xfId="0" applyAlignment="1" applyBorder="1" applyFill="1" applyFont="1">
      <alignment horizontal="left" shrinkToFit="0" vertical="center" wrapText="1"/>
    </xf>
    <xf borderId="4" fillId="14" fontId="3" numFmtId="164" xfId="0" applyAlignment="1" applyBorder="1" applyFill="1" applyFont="1" applyNumberFormat="1">
      <alignment vertical="center"/>
    </xf>
    <xf borderId="4" fillId="13" fontId="3" numFmtId="164" xfId="0" applyAlignment="1" applyBorder="1" applyFill="1" applyFont="1" applyNumberFormat="1">
      <alignment vertical="center"/>
    </xf>
    <xf borderId="4" fillId="4" fontId="3" numFmtId="0" xfId="0" applyAlignment="1" applyBorder="1" applyFill="1" applyFont="1">
      <alignment horizontal="left" shrinkToFit="0" vertical="center" wrapText="1"/>
    </xf>
    <xf borderId="4" fillId="15" fontId="4" numFmtId="167" xfId="0" applyAlignment="1" applyBorder="1" applyFill="1" applyFont="1" applyNumberFormat="1">
      <alignment horizontal="center" vertical="center"/>
    </xf>
    <xf borderId="4" fillId="4" fontId="3" numFmtId="164" xfId="0" applyAlignment="1" applyBorder="1" applyFill="1" applyFont="1" applyNumberFormat="1">
      <alignment horizontal="center" vertical="center"/>
    </xf>
    <xf borderId="4" fillId="0" fontId="4" numFmtId="167" xfId="0" applyAlignment="1" applyBorder="1" applyFont="1" applyNumberFormat="1">
      <alignment horizontal="center" vertical="center"/>
    </xf>
    <xf borderId="4" fillId="5" fontId="3" numFmtId="0" xfId="0" applyAlignment="1" applyBorder="1" applyFill="1" applyFont="1">
      <alignment horizontal="left" shrinkToFit="0" vertical="center" wrapText="1"/>
    </xf>
    <xf borderId="4" fillId="5" fontId="3" numFmtId="164" xfId="0" applyAlignment="1" applyBorder="1" applyFill="1" applyFont="1" applyNumberFormat="1">
      <alignment vertical="center"/>
    </xf>
    <xf borderId="4" fillId="7" fontId="3" numFmtId="0" xfId="0" applyAlignment="1" applyBorder="1" applyFill="1" applyFont="1">
      <alignment horizontal="left" shrinkToFit="0" vertical="center" wrapText="1"/>
    </xf>
    <xf borderId="4" fillId="16" fontId="3" numFmtId="0" xfId="0" applyAlignment="1" applyBorder="1" applyFill="1" applyFont="1">
      <alignment horizontal="left" shrinkToFit="0" vertical="center" wrapText="1"/>
    </xf>
    <xf borderId="4" fillId="16" fontId="3" numFmtId="164" xfId="0" applyAlignment="1" applyBorder="1" applyFill="1" applyFont="1" applyNumberFormat="1">
      <alignment vertical="center"/>
    </xf>
    <xf borderId="4" fillId="17" fontId="3" numFmtId="164" xfId="0" applyAlignment="1" applyBorder="1" applyFill="1" applyFont="1" applyNumberFormat="1">
      <alignment vertical="center"/>
    </xf>
    <xf borderId="4" fillId="18" fontId="3" numFmtId="0" xfId="0" applyAlignment="1" applyBorder="1" applyFill="1" applyFont="1">
      <alignment horizontal="left" shrinkToFit="0" vertical="center" wrapText="1"/>
    </xf>
    <xf borderId="4" fillId="18" fontId="3" numFmtId="164" xfId="0" applyAlignment="1" applyBorder="1" applyFill="1" applyFont="1" applyNumberFormat="1">
      <alignment vertical="center"/>
    </xf>
    <xf borderId="4" fillId="19" fontId="3" numFmtId="0" xfId="0" applyAlignment="1" applyBorder="1" applyFill="1" applyFont="1">
      <alignment horizontal="left" shrinkToFit="0" vertical="center" wrapText="1"/>
    </xf>
    <xf borderId="4" fillId="19" fontId="3" numFmtId="164" xfId="0" applyAlignment="1" applyBorder="1" applyFill="1" applyFont="1" applyNumberFormat="1">
      <alignment vertical="center"/>
    </xf>
    <xf borderId="4" fillId="20" fontId="4" numFmtId="0" xfId="0" applyAlignment="1" applyBorder="1" applyFill="1" applyFont="1">
      <alignment horizontal="left" shrinkToFit="0" vertical="center" wrapText="1"/>
    </xf>
    <xf borderId="4" fillId="21" fontId="3" numFmtId="0" xfId="0" applyAlignment="1" applyBorder="1" applyFill="1" applyFont="1">
      <alignment horizontal="left" shrinkToFit="0" vertical="center" wrapText="1"/>
    </xf>
    <xf borderId="4" fillId="21" fontId="3" numFmtId="164" xfId="0" applyAlignment="1" applyBorder="1" applyFill="1" applyFont="1" applyNumberFormat="1">
      <alignment horizontal="center" vertical="center"/>
    </xf>
    <xf borderId="4" fillId="21" fontId="4" numFmtId="167" xfId="0" applyAlignment="1" applyBorder="1" applyFill="1" applyFont="1" applyNumberFormat="1">
      <alignment horizontal="center" vertical="center"/>
    </xf>
    <xf borderId="4" fillId="0" fontId="3" numFmtId="164" xfId="0" applyAlignment="1" applyBorder="1" applyFont="1" applyNumberFormat="1">
      <alignment shrinkToFit="0" vertical="center" wrapText="1"/>
    </xf>
    <xf borderId="10" fillId="0" fontId="1" numFmtId="0" xfId="0" applyAlignment="1" applyBorder="1" applyFont="1">
      <alignment horizontal="left" shrinkToFit="0" vertical="center" wrapText="1"/>
    </xf>
    <xf borderId="11" fillId="0" fontId="3" numFmtId="164" xfId="0" applyAlignment="1" applyBorder="1" applyFont="1" applyNumberFormat="1">
      <alignment shrinkToFit="0" vertical="center" wrapText="1"/>
    </xf>
    <xf borderId="4" fillId="3" fontId="1" numFmtId="0" xfId="0" applyAlignment="1" applyBorder="1" applyFill="1" applyFont="1">
      <alignment shrinkToFit="0" vertical="center" wrapText="1"/>
    </xf>
    <xf borderId="4" fillId="3" fontId="1" numFmtId="164" xfId="0" applyAlignment="1" applyBorder="1" applyFill="1" applyFont="1" applyNumberFormat="1">
      <alignment shrinkToFit="0" vertical="center" wrapText="1"/>
    </xf>
    <xf borderId="4" fillId="13" fontId="5" numFmtId="0" xfId="0" applyAlignment="1" applyBorder="1" applyFill="1" applyFont="1">
      <alignment horizontal="center" shrinkToFit="0" vertical="center" wrapText="1"/>
    </xf>
    <xf borderId="4" fillId="13" fontId="5" numFmtId="165" xfId="0" applyAlignment="1" applyBorder="1" applyFill="1" applyFont="1" applyNumberForma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4" fillId="0" fontId="3" numFmtId="0" xfId="0" applyAlignment="1" applyBorder="1" applyFont="1">
      <alignment shrinkToFit="0" vertical="center" wrapText="1"/>
    </xf>
    <xf borderId="4" fillId="0" fontId="3" numFmtId="165" xfId="0" applyAlignment="1" applyBorder="1" applyFont="1" applyNumberFormat="1">
      <alignment vertical="center"/>
    </xf>
    <xf borderId="4" fillId="0" fontId="6" numFmtId="165" xfId="0" applyAlignment="1" applyBorder="1" applyFont="1" applyNumberFormat="1">
      <alignment vertical="center"/>
    </xf>
    <xf borderId="0" fillId="0" fontId="6" numFmtId="165" xfId="0" applyAlignment="1" applyFont="1" applyNumberFormat="1">
      <alignment vertical="center"/>
    </xf>
    <xf borderId="12" fillId="22" fontId="3" numFmtId="164" xfId="0" applyAlignment="1" applyBorder="1" applyFill="1" applyFont="1" applyNumberFormat="1">
      <alignment shrinkToFit="0" vertical="center" wrapText="1"/>
    </xf>
    <xf borderId="13" fillId="22" fontId="3" numFmtId="164" xfId="0" applyAlignment="1" applyBorder="1" applyFill="1" applyFont="1" applyNumberFormat="1">
      <alignment shrinkToFit="0" vertical="center" wrapText="1"/>
    </xf>
    <xf borderId="5" fillId="0" fontId="3" numFmtId="164" xfId="0" applyAlignment="1" applyBorder="1" applyFont="1" applyNumberFormat="1">
      <alignment shrinkToFit="0" vertical="center" wrapText="1"/>
    </xf>
    <xf borderId="4" fillId="0" fontId="4" numFmtId="0" xfId="0" applyAlignment="1" applyBorder="1" applyFont="1">
      <alignment shrinkToFit="0" vertical="center" wrapText="1"/>
    </xf>
    <xf borderId="1" fillId="0" fontId="3" numFmtId="164" xfId="0" applyAlignment="1" applyBorder="1" applyFont="1" applyNumberFormat="1">
      <alignment shrinkToFit="0" vertical="center" wrapText="1"/>
    </xf>
    <xf borderId="2" fillId="0" fontId="3" numFmtId="164" xfId="0" applyAlignment="1" applyBorder="1" applyFont="1" applyNumberFormat="1">
      <alignment shrinkToFit="0" vertical="center" wrapText="1"/>
    </xf>
    <xf borderId="8" fillId="3" fontId="1" numFmtId="164" xfId="0" applyAlignment="1" applyBorder="1" applyFill="1" applyFont="1" applyNumberFormat="1">
      <alignment horizontal="center" shrinkToFit="0" vertical="center" wrapText="1"/>
    </xf>
    <xf borderId="4" fillId="7" fontId="1" numFmtId="164" xfId="0" applyAlignment="1" applyBorder="1" applyFill="1" applyFont="1" applyNumberFormat="1">
      <alignment horizontal="center" shrinkToFit="0" vertical="center" wrapText="1"/>
    </xf>
    <xf borderId="12" fillId="3" fontId="1" numFmtId="164" xfId="0" applyAlignment="1" applyBorder="1" applyFill="1" applyFont="1" applyNumberFormat="1">
      <alignment vertical="center"/>
    </xf>
    <xf borderId="13" fillId="3" fontId="1" numFmtId="164" xfId="0" applyAlignment="1" applyBorder="1" applyFill="1" applyFont="1" applyNumberFormat="1">
      <alignment vertical="center"/>
    </xf>
    <xf borderId="0" fillId="0" fontId="1" numFmtId="164" xfId="0" applyAlignment="1" applyFont="1" applyNumberFormat="1">
      <alignment vertical="center"/>
    </xf>
    <xf borderId="0" fillId="0" fontId="3" numFmtId="165" xfId="0" applyAlignment="1" applyFont="1" applyNumberFormat="1">
      <alignment shrinkToFit="0" vertical="center" wrapText="1"/>
    </xf>
    <xf borderId="4" fillId="23" fontId="5" numFmtId="0" xfId="0" applyAlignment="1" applyBorder="1" applyFill="1" applyFont="1">
      <alignment vertical="center"/>
    </xf>
    <xf borderId="0" fillId="0" fontId="5" numFmtId="0" xfId="0" applyAlignment="1" applyFont="1">
      <alignment horizontal="center" vertical="center"/>
    </xf>
    <xf borderId="1" fillId="13" fontId="5" numFmtId="0" xfId="0" applyAlignment="1" applyBorder="1" applyFill="1" applyFont="1">
      <alignment horizontal="center" shrinkToFit="0" vertical="center" wrapText="1"/>
    </xf>
    <xf borderId="0" fillId="0" fontId="3" numFmtId="165" xfId="0" applyAlignment="1" applyFont="1" applyNumberFormat="1">
      <alignment vertical="center"/>
    </xf>
    <xf borderId="4" fillId="24" fontId="3" numFmtId="165" xfId="0" applyAlignment="1" applyBorder="1" applyFill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164" xfId="0" applyAlignment="1" applyFont="1" applyNumberFormat="1">
      <alignment shrinkToFit="0" vertical="center" wrapText="1"/>
    </xf>
    <xf borderId="14" fillId="0" fontId="3" numFmtId="164" xfId="0" applyAlignment="1" applyBorder="1" applyFont="1" applyNumberForma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4" fillId="0" fontId="3" numFmtId="168" xfId="0" applyAlignment="1" applyBorder="1" applyFont="1" applyNumberFormat="1">
      <alignment horizontal="center" vertical="center"/>
    </xf>
    <xf borderId="4" fillId="0" fontId="3" numFmtId="10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4" numFmtId="165" xfId="0" applyAlignment="1" applyFont="1" applyNumberFormat="1">
      <alignment horizontal="center" vertical="center"/>
    </xf>
    <xf borderId="12" fillId="3" fontId="1" numFmtId="164" xfId="0" applyAlignment="1" applyBorder="1" applyFill="1" applyFont="1" applyNumberFormat="1">
      <alignment shrinkToFit="0" vertical="center" wrapText="1"/>
    </xf>
    <xf borderId="13" fillId="3" fontId="1" numFmtId="164" xfId="0" applyAlignment="1" applyBorder="1" applyFill="1" applyFont="1" applyNumberFormat="1">
      <alignment shrinkToFit="0" vertical="center" wrapText="1"/>
    </xf>
    <xf borderId="4" fillId="6" fontId="4" numFmtId="0" xfId="0" applyAlignment="1" applyBorder="1" applyFill="1" applyFont="1">
      <alignment horizontal="center" shrinkToFit="0" vertical="center" wrapText="1"/>
    </xf>
    <xf borderId="4" fillId="6" fontId="4" numFmtId="165" xfId="0" applyAlignment="1" applyBorder="1" applyFill="1" applyFont="1" applyNumberFormat="1">
      <alignment horizontal="center" vertical="center"/>
    </xf>
    <xf borderId="0" fillId="0" fontId="3" numFmtId="169" xfId="0" applyAlignment="1" applyFont="1" applyNumberFormat="1">
      <alignment horizontal="center" vertical="center"/>
    </xf>
    <xf borderId="0" fillId="0" fontId="3" numFmtId="170" xfId="0" applyAlignment="1" applyFont="1" applyNumberFormat="1">
      <alignment horizontal="center" vertical="center"/>
    </xf>
    <xf borderId="0" fillId="0" fontId="3" numFmtId="169" xfId="0" applyAlignment="1" applyFont="1" applyNumberFormat="1">
      <alignment vertical="center"/>
    </xf>
    <xf borderId="12" fillId="6" fontId="1" numFmtId="164" xfId="0" applyAlignment="1" applyBorder="1" applyFill="1" applyFont="1" applyNumberFormat="1">
      <alignment shrinkToFit="0" vertical="center" wrapText="1"/>
    </xf>
    <xf borderId="13" fillId="6" fontId="1" numFmtId="164" xfId="0" applyAlignment="1" applyBorder="1" applyFill="1" applyFont="1" applyNumberFormat="1">
      <alignment shrinkToFit="0" vertical="center" wrapText="1"/>
    </xf>
    <xf borderId="8" fillId="6" fontId="1" numFmtId="164" xfId="0" applyAlignment="1" applyBorder="1" applyFill="1" applyFont="1" applyNumberFormat="1">
      <alignment shrinkToFit="0" vertical="center" wrapText="1"/>
    </xf>
    <xf borderId="0" fillId="0" fontId="7" numFmtId="164" xfId="0" applyAlignment="1" applyFont="1" applyNumberFormat="1">
      <alignment shrinkToFit="0" vertical="center" wrapText="1"/>
    </xf>
    <xf borderId="0" fillId="0" fontId="7" numFmtId="164" xfId="0" applyAlignment="1" applyFont="1" applyNumberFormat="1">
      <alignment horizontal="center" vertical="center"/>
    </xf>
    <xf borderId="0" fillId="0" fontId="3" numFmtId="164" xfId="0" applyAlignment="1" applyFont="1" applyNumberFormat="1">
      <alignment horizontal="right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23.57"/>
    <col customWidth="1" hidden="1" min="2" max="3" width="15.71"/>
    <col customWidth="1" hidden="1" min="4" max="4" width="13.29"/>
    <col customWidth="1" min="5" max="5" width="14.57"/>
    <col customWidth="1" hidden="1" min="6" max="8" width="13.71"/>
    <col customWidth="1" min="9" max="9" width="13.71"/>
    <col customWidth="1" hidden="1" min="10" max="10" width="13.0"/>
    <col customWidth="1" hidden="1" min="11" max="12" width="13.71"/>
    <col customWidth="1" min="13" max="13" width="12.71"/>
    <col customWidth="1" hidden="1" min="14" max="14" width="12.43"/>
    <col customWidth="1" hidden="1" min="15" max="15" width="14.71"/>
    <col customWidth="1" hidden="1" min="16" max="16" width="12.0"/>
    <col customWidth="1" min="17" max="17" width="14.29"/>
    <col customWidth="1" hidden="1" min="18" max="18" width="11.86"/>
    <col customWidth="1" hidden="1" min="19" max="20" width="11.29"/>
    <col customWidth="1" min="21" max="21" width="14.71"/>
    <col customWidth="1" hidden="1" min="22" max="22" width="12.86"/>
    <col customWidth="1" hidden="1" min="23" max="24" width="13.29"/>
    <col customWidth="1" min="25" max="25" width="13.29"/>
    <col customWidth="1" hidden="1" min="26" max="26" width="14.71"/>
    <col customWidth="1" hidden="1" min="27" max="27" width="11.57"/>
    <col customWidth="1" hidden="1" min="28" max="28" width="14.0"/>
    <col customWidth="1" min="29" max="29" width="11.57"/>
    <col customWidth="1" hidden="1" min="30" max="30" width="12.14"/>
    <col customWidth="1" hidden="1" min="31" max="31" width="14.86"/>
    <col customWidth="1" hidden="1" min="32" max="32" width="12.0"/>
    <col customWidth="1" min="33" max="33" width="12.0"/>
    <col customWidth="1" hidden="1" min="34" max="34" width="14.14"/>
    <col customWidth="1" hidden="1" min="35" max="35" width="12.86"/>
    <col customWidth="1" hidden="1" min="36" max="36" width="17.43"/>
    <col customWidth="1" min="37" max="37" width="12.86"/>
    <col customWidth="1" hidden="1" min="38" max="38" width="14.71"/>
    <col customWidth="1" hidden="1" min="39" max="40" width="12.29"/>
    <col customWidth="1" min="41" max="41" width="12.29"/>
    <col customWidth="1" hidden="1" min="42" max="42" width="13.29"/>
    <col customWidth="1" hidden="1" min="43" max="44" width="11.57"/>
    <col customWidth="1" min="45" max="45" width="11.57"/>
    <col customWidth="1" hidden="1" min="46" max="46" width="13.14"/>
    <col customWidth="1" hidden="1" min="47" max="48" width="12.57"/>
    <col customWidth="1" min="49" max="49" width="12.57"/>
    <col customWidth="1" hidden="1" min="50" max="50" width="14.0"/>
    <col customWidth="1" hidden="1" min="51" max="52" width="14.71"/>
    <col customWidth="1" min="53" max="53" width="14.71"/>
    <col customWidth="1" hidden="1" min="54" max="54" width="21.0"/>
    <col customWidth="1" hidden="1" min="55" max="55" width="17.29"/>
    <col customWidth="1" hidden="1" min="56" max="56" width="14.14"/>
    <col customWidth="1" hidden="1" min="57" max="57" width="14.29"/>
    <col customWidth="1" hidden="1" min="58" max="58" width="13.14"/>
    <col customWidth="1" hidden="1" min="59" max="59" width="14.86"/>
    <col customWidth="1" hidden="1" min="60" max="60" width="13.57"/>
    <col customWidth="1" hidden="1" min="61" max="61" width="8.29"/>
    <col customWidth="1" min="62" max="75" width="8.29"/>
  </cols>
  <sheetData>
    <row r="1" ht="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/>
      <c r="BC1" s="4"/>
      <c r="BD1" s="5"/>
      <c r="BE1" s="6"/>
      <c r="BF1" s="7"/>
      <c r="BG1" s="7"/>
      <c r="BH1" s="7"/>
      <c r="BI1" s="8"/>
      <c r="BJ1" s="8"/>
      <c r="BK1" s="8"/>
      <c r="BL1" s="8"/>
      <c r="BM1" s="8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ht="20.25" customHeight="1">
      <c r="A2" s="9" t="s">
        <v>1</v>
      </c>
      <c r="B2" s="10" t="s">
        <v>2</v>
      </c>
      <c r="C2" s="2"/>
      <c r="D2" s="2"/>
      <c r="E2" s="11"/>
      <c r="F2" s="10" t="s">
        <v>3</v>
      </c>
      <c r="G2" s="2"/>
      <c r="H2" s="2"/>
      <c r="I2" s="11"/>
      <c r="J2" s="10" t="s">
        <v>4</v>
      </c>
      <c r="K2" s="2"/>
      <c r="L2" s="2"/>
      <c r="M2" s="11"/>
      <c r="N2" s="10" t="s">
        <v>5</v>
      </c>
      <c r="O2" s="2"/>
      <c r="P2" s="2"/>
      <c r="Q2" s="11"/>
      <c r="R2" s="12" t="s">
        <v>6</v>
      </c>
      <c r="S2" s="2"/>
      <c r="T2" s="2"/>
      <c r="U2" s="11"/>
      <c r="V2" s="10" t="s">
        <v>7</v>
      </c>
      <c r="W2" s="2"/>
      <c r="X2" s="2"/>
      <c r="Y2" s="11"/>
      <c r="Z2" s="10" t="s">
        <v>8</v>
      </c>
      <c r="AA2" s="2"/>
      <c r="AB2" s="2"/>
      <c r="AC2" s="11"/>
      <c r="AD2" s="10" t="s">
        <v>9</v>
      </c>
      <c r="AE2" s="2"/>
      <c r="AF2" s="2"/>
      <c r="AG2" s="11"/>
      <c r="AH2" s="13" t="s">
        <v>10</v>
      </c>
      <c r="AI2" s="2"/>
      <c r="AJ2" s="2"/>
      <c r="AK2" s="11"/>
      <c r="AL2" s="10" t="s">
        <v>11</v>
      </c>
      <c r="AM2" s="2"/>
      <c r="AN2" s="2"/>
      <c r="AO2" s="11"/>
      <c r="AP2" s="10" t="s">
        <v>12</v>
      </c>
      <c r="AQ2" s="2"/>
      <c r="AR2" s="2"/>
      <c r="AS2" s="11"/>
      <c r="AT2" s="10" t="s">
        <v>13</v>
      </c>
      <c r="AU2" s="2"/>
      <c r="AV2" s="2"/>
      <c r="AW2" s="11"/>
      <c r="AX2" s="10" t="s">
        <v>14</v>
      </c>
      <c r="AY2" s="2"/>
      <c r="AZ2" s="2"/>
      <c r="BA2" s="11"/>
      <c r="BB2" s="14" t="s">
        <v>15</v>
      </c>
      <c r="BC2" s="14" t="s">
        <v>16</v>
      </c>
      <c r="BD2" s="15" t="s">
        <v>17</v>
      </c>
      <c r="BE2" s="16" t="s">
        <v>18</v>
      </c>
      <c r="BF2" s="17" t="s">
        <v>19</v>
      </c>
      <c r="BG2" s="18"/>
      <c r="BH2" s="1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</row>
    <row r="3" ht="9.75" customHeight="1">
      <c r="A3" s="19" t="s">
        <v>20</v>
      </c>
      <c r="B3" s="20">
        <f t="shared" ref="B3:BA3" si="1">SUM(B5:B79)</f>
        <v>1445100</v>
      </c>
      <c r="C3" s="20" t="str">
        <f t="shared" si="1"/>
        <v>#REF!</v>
      </c>
      <c r="D3" s="21" t="str">
        <f t="shared" si="1"/>
        <v>#REF!</v>
      </c>
      <c r="E3" s="22">
        <f t="shared" si="1"/>
        <v>1574925</v>
      </c>
      <c r="F3" s="20">
        <f t="shared" si="1"/>
        <v>760300</v>
      </c>
      <c r="G3" s="20" t="str">
        <f t="shared" si="1"/>
        <v>#REF!</v>
      </c>
      <c r="H3" s="21" t="str">
        <f t="shared" si="1"/>
        <v>#REF!</v>
      </c>
      <c r="I3" s="22">
        <f t="shared" si="1"/>
        <v>837230</v>
      </c>
      <c r="J3" s="20">
        <f t="shared" si="1"/>
        <v>198860</v>
      </c>
      <c r="K3" s="20" t="str">
        <f t="shared" si="1"/>
        <v>#REF!</v>
      </c>
      <c r="L3" s="21" t="str">
        <f t="shared" si="1"/>
        <v>#REF!</v>
      </c>
      <c r="M3" s="22">
        <f t="shared" si="1"/>
        <v>208875</v>
      </c>
      <c r="N3" s="20">
        <f t="shared" si="1"/>
        <v>716000</v>
      </c>
      <c r="O3" s="20" t="str">
        <f t="shared" si="1"/>
        <v>#REF!</v>
      </c>
      <c r="P3" s="21" t="str">
        <f t="shared" si="1"/>
        <v>#REF!</v>
      </c>
      <c r="Q3" s="22">
        <f t="shared" si="1"/>
        <v>604100</v>
      </c>
      <c r="R3" s="20">
        <f t="shared" si="1"/>
        <v>14300</v>
      </c>
      <c r="S3" s="20" t="str">
        <f t="shared" si="1"/>
        <v>#REF!</v>
      </c>
      <c r="T3" s="21" t="str">
        <f t="shared" si="1"/>
        <v>#REF!</v>
      </c>
      <c r="U3" s="22">
        <f t="shared" si="1"/>
        <v>7665</v>
      </c>
      <c r="V3" s="20">
        <f t="shared" si="1"/>
        <v>276094</v>
      </c>
      <c r="W3" s="20" t="str">
        <f t="shared" si="1"/>
        <v>#REF!</v>
      </c>
      <c r="X3" s="21" t="str">
        <f t="shared" si="1"/>
        <v>#REF!</v>
      </c>
      <c r="Y3" s="22">
        <f t="shared" si="1"/>
        <v>279507.4</v>
      </c>
      <c r="Z3" s="20">
        <f t="shared" si="1"/>
        <v>115580</v>
      </c>
      <c r="AA3" s="20" t="str">
        <f t="shared" si="1"/>
        <v>#REF!</v>
      </c>
      <c r="AB3" s="21" t="str">
        <f t="shared" si="1"/>
        <v>#REF!</v>
      </c>
      <c r="AC3" s="22">
        <f t="shared" si="1"/>
        <v>134510</v>
      </c>
      <c r="AD3" s="20">
        <f t="shared" si="1"/>
        <v>340410</v>
      </c>
      <c r="AE3" s="20" t="str">
        <f t="shared" si="1"/>
        <v>#REF!</v>
      </c>
      <c r="AF3" s="21" t="str">
        <f t="shared" si="1"/>
        <v>#REF!</v>
      </c>
      <c r="AG3" s="22">
        <f t="shared" si="1"/>
        <v>366180</v>
      </c>
      <c r="AH3" s="20">
        <f t="shared" si="1"/>
        <v>1061200</v>
      </c>
      <c r="AI3" s="20" t="str">
        <f t="shared" si="1"/>
        <v>#REF!</v>
      </c>
      <c r="AJ3" s="21" t="str">
        <f t="shared" si="1"/>
        <v>#REF!</v>
      </c>
      <c r="AK3" s="22">
        <f t="shared" si="1"/>
        <v>1117100</v>
      </c>
      <c r="AL3" s="20">
        <f t="shared" si="1"/>
        <v>1314088</v>
      </c>
      <c r="AM3" s="20" t="str">
        <f t="shared" si="1"/>
        <v>#REF!</v>
      </c>
      <c r="AN3" s="21" t="str">
        <f t="shared" si="1"/>
        <v>#REF!</v>
      </c>
      <c r="AO3" s="22">
        <f t="shared" si="1"/>
        <v>456800</v>
      </c>
      <c r="AP3" s="20">
        <f t="shared" si="1"/>
        <v>75300</v>
      </c>
      <c r="AQ3" s="20" t="str">
        <f t="shared" si="1"/>
        <v>#REF!</v>
      </c>
      <c r="AR3" s="21" t="str">
        <f t="shared" si="1"/>
        <v>#REF!</v>
      </c>
      <c r="AS3" s="22">
        <f t="shared" si="1"/>
        <v>20150</v>
      </c>
      <c r="AT3" s="20">
        <f t="shared" si="1"/>
        <v>182700</v>
      </c>
      <c r="AU3" s="20" t="str">
        <f t="shared" si="1"/>
        <v>#REF!</v>
      </c>
      <c r="AV3" s="21" t="str">
        <f t="shared" si="1"/>
        <v>#REF!</v>
      </c>
      <c r="AW3" s="22">
        <f t="shared" si="1"/>
        <v>227420</v>
      </c>
      <c r="AX3" s="23">
        <f t="shared" si="1"/>
        <v>6499932</v>
      </c>
      <c r="AY3" s="24" t="str">
        <f t="shared" si="1"/>
        <v>#REF!</v>
      </c>
      <c r="AZ3" s="25" t="str">
        <f t="shared" si="1"/>
        <v>#REF!</v>
      </c>
      <c r="BA3" s="26">
        <f t="shared" si="1"/>
        <v>5834462.4</v>
      </c>
      <c r="BB3" s="27" t="str">
        <f>AX3-AY3</f>
        <v>#REF!</v>
      </c>
      <c r="BC3" s="28" t="str">
        <f>BB3/4</f>
        <v>#REF!</v>
      </c>
      <c r="BD3" s="29" t="str">
        <f>M82</f>
        <v>#REF!</v>
      </c>
      <c r="BE3" s="29" t="str">
        <f>Q82</f>
        <v>#REF!</v>
      </c>
      <c r="BF3" s="30" t="str">
        <f>BE3-BD3</f>
        <v>#REF!</v>
      </c>
      <c r="BG3" s="18"/>
      <c r="BH3" s="1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</row>
    <row r="4" ht="9.75" customHeight="1">
      <c r="A4" s="31"/>
      <c r="B4" s="32" t="s">
        <v>21</v>
      </c>
      <c r="C4" s="32" t="s">
        <v>22</v>
      </c>
      <c r="D4" s="33" t="s">
        <v>23</v>
      </c>
      <c r="E4" s="34" t="s">
        <v>24</v>
      </c>
      <c r="F4" s="32" t="s">
        <v>21</v>
      </c>
      <c r="G4" s="32" t="s">
        <v>22</v>
      </c>
      <c r="H4" s="33" t="s">
        <v>23</v>
      </c>
      <c r="I4" s="34" t="s">
        <v>24</v>
      </c>
      <c r="J4" s="32" t="s">
        <v>21</v>
      </c>
      <c r="K4" s="32" t="s">
        <v>22</v>
      </c>
      <c r="L4" s="33" t="s">
        <v>23</v>
      </c>
      <c r="M4" s="34" t="s">
        <v>24</v>
      </c>
      <c r="N4" s="32" t="s">
        <v>21</v>
      </c>
      <c r="O4" s="32" t="s">
        <v>22</v>
      </c>
      <c r="P4" s="33" t="s">
        <v>23</v>
      </c>
      <c r="Q4" s="34" t="s">
        <v>24</v>
      </c>
      <c r="R4" s="32" t="s">
        <v>21</v>
      </c>
      <c r="S4" s="32" t="s">
        <v>22</v>
      </c>
      <c r="T4" s="33" t="s">
        <v>23</v>
      </c>
      <c r="U4" s="34" t="s">
        <v>24</v>
      </c>
      <c r="V4" s="32" t="s">
        <v>21</v>
      </c>
      <c r="W4" s="32" t="s">
        <v>22</v>
      </c>
      <c r="X4" s="33" t="s">
        <v>23</v>
      </c>
      <c r="Y4" s="34" t="s">
        <v>24</v>
      </c>
      <c r="Z4" s="32" t="s">
        <v>21</v>
      </c>
      <c r="AA4" s="32" t="s">
        <v>22</v>
      </c>
      <c r="AB4" s="33" t="s">
        <v>23</v>
      </c>
      <c r="AC4" s="34" t="s">
        <v>24</v>
      </c>
      <c r="AD4" s="32" t="s">
        <v>21</v>
      </c>
      <c r="AE4" s="32" t="s">
        <v>22</v>
      </c>
      <c r="AF4" s="33" t="s">
        <v>23</v>
      </c>
      <c r="AG4" s="34" t="s">
        <v>24</v>
      </c>
      <c r="AH4" s="32" t="s">
        <v>21</v>
      </c>
      <c r="AI4" s="32" t="s">
        <v>22</v>
      </c>
      <c r="AJ4" s="33" t="s">
        <v>23</v>
      </c>
      <c r="AK4" s="34" t="s">
        <v>24</v>
      </c>
      <c r="AL4" s="32" t="s">
        <v>21</v>
      </c>
      <c r="AM4" s="32" t="s">
        <v>22</v>
      </c>
      <c r="AN4" s="33" t="s">
        <v>23</v>
      </c>
      <c r="AO4" s="34" t="s">
        <v>24</v>
      </c>
      <c r="AP4" s="32" t="s">
        <v>21</v>
      </c>
      <c r="AQ4" s="32" t="s">
        <v>22</v>
      </c>
      <c r="AR4" s="33" t="s">
        <v>23</v>
      </c>
      <c r="AS4" s="34" t="s">
        <v>24</v>
      </c>
      <c r="AT4" s="32" t="s">
        <v>21</v>
      </c>
      <c r="AU4" s="32" t="s">
        <v>22</v>
      </c>
      <c r="AV4" s="33" t="s">
        <v>23</v>
      </c>
      <c r="AW4" s="34" t="s">
        <v>24</v>
      </c>
      <c r="AX4" s="35" t="s">
        <v>21</v>
      </c>
      <c r="AY4" s="36" t="s">
        <v>22</v>
      </c>
      <c r="AZ4" s="33" t="s">
        <v>23</v>
      </c>
      <c r="BA4" s="37" t="s">
        <v>24</v>
      </c>
      <c r="BB4" s="38" t="str">
        <f>AY3/8</f>
        <v>#REF!</v>
      </c>
      <c r="BC4" s="14" t="s">
        <v>25</v>
      </c>
      <c r="BD4" s="18"/>
      <c r="BE4" s="18"/>
      <c r="BF4" s="18"/>
      <c r="BG4" s="18"/>
      <c r="BH4" s="1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</row>
    <row r="5" ht="9.75" customHeight="1">
      <c r="A5" s="39" t="s">
        <v>26</v>
      </c>
      <c r="B5" s="40">
        <v>73000.0</v>
      </c>
      <c r="C5" s="40" t="str">
        <f t="shared" ref="C5:C11" si="3">COORD!I1070</f>
        <v>#REF!</v>
      </c>
      <c r="D5" s="40">
        <f>(6048*12)*105%</f>
        <v>76204.8</v>
      </c>
      <c r="E5" s="40">
        <v>76500.0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2">
        <f t="shared" ref="AX5:BA5" si="2">SUM(B5,F5,J5,N5,R5,V5,Z5,AD5,AH5,AL5,AP5,AT5)</f>
        <v>73000</v>
      </c>
      <c r="AY5" s="43" t="str">
        <f t="shared" si="2"/>
        <v>#REF!</v>
      </c>
      <c r="AZ5" s="25">
        <f t="shared" si="2"/>
        <v>76204.8</v>
      </c>
      <c r="BA5" s="44">
        <f t="shared" si="2"/>
        <v>76500</v>
      </c>
      <c r="BB5" s="45"/>
      <c r="BC5" s="5"/>
      <c r="BD5" s="46"/>
      <c r="BE5" s="47"/>
      <c r="BF5" s="18"/>
      <c r="BG5" s="18"/>
      <c r="BH5" s="1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</row>
    <row r="6" ht="9.75" customHeight="1">
      <c r="A6" s="39" t="s">
        <v>27</v>
      </c>
      <c r="B6" s="40">
        <v>95000.0</v>
      </c>
      <c r="C6" s="40" t="str">
        <f t="shared" si="3"/>
        <v>#REF!</v>
      </c>
      <c r="D6" s="40" t="str">
        <f t="shared" ref="D6:D9" si="5">(((C6/8)*4)+C6)*105%</f>
        <v>#REF!</v>
      </c>
      <c r="E6" s="40">
        <v>80000.0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2">
        <f t="shared" ref="AX6:BA6" si="4">SUM(B6,F6,J6,N6,R6,V6,Z6,AD6,AH6,AL6,AP6,AT6)</f>
        <v>95000</v>
      </c>
      <c r="AY6" s="43" t="str">
        <f t="shared" si="4"/>
        <v>#REF!</v>
      </c>
      <c r="AZ6" s="25" t="str">
        <f t="shared" si="4"/>
        <v>#REF!</v>
      </c>
      <c r="BA6" s="44">
        <f t="shared" si="4"/>
        <v>80000</v>
      </c>
      <c r="BB6" s="45"/>
      <c r="BC6" s="45"/>
      <c r="BD6" s="46"/>
      <c r="BE6" s="18"/>
      <c r="BF6" s="18"/>
      <c r="BG6" s="18"/>
      <c r="BH6" s="1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</row>
    <row r="7" ht="9.75" customHeight="1">
      <c r="A7" s="39" t="s">
        <v>28</v>
      </c>
      <c r="B7" s="40">
        <v>0.0</v>
      </c>
      <c r="C7" s="40" t="str">
        <f t="shared" si="3"/>
        <v>#REF!</v>
      </c>
      <c r="D7" s="40" t="str">
        <f t="shared" si="5"/>
        <v>#REF!</v>
      </c>
      <c r="E7" s="40">
        <v>0.0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2">
        <f t="shared" ref="AX7:BA7" si="6">SUM(B7,F7,J7,N7,R7,V7,Z7,AD7,AH7,AL7,AP7,AT7)</f>
        <v>0</v>
      </c>
      <c r="AY7" s="43" t="str">
        <f t="shared" si="6"/>
        <v>#REF!</v>
      </c>
      <c r="AZ7" s="25" t="str">
        <f t="shared" si="6"/>
        <v>#REF!</v>
      </c>
      <c r="BA7" s="44">
        <f t="shared" si="6"/>
        <v>0</v>
      </c>
      <c r="BB7" s="45"/>
      <c r="BC7" s="45"/>
      <c r="BD7" s="46"/>
      <c r="BE7" s="48" t="s">
        <v>29</v>
      </c>
      <c r="BF7" s="11"/>
      <c r="BG7" s="18"/>
      <c r="BH7" s="1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ht="9.75" customHeight="1">
      <c r="A8" s="39" t="s">
        <v>30</v>
      </c>
      <c r="B8" s="40">
        <v>16000.0</v>
      </c>
      <c r="C8" s="40" t="str">
        <f t="shared" si="3"/>
        <v>#REF!</v>
      </c>
      <c r="D8" s="40" t="str">
        <f t="shared" si="5"/>
        <v>#REF!</v>
      </c>
      <c r="E8" s="40">
        <v>16000.0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2">
        <f t="shared" ref="AX8:BA8" si="7">SUM(B8,F8,J8,N8,R8,V8,Z8,AD8,AH8,AL8,AP8,AT8)</f>
        <v>16000</v>
      </c>
      <c r="AY8" s="43" t="str">
        <f t="shared" si="7"/>
        <v>#REF!</v>
      </c>
      <c r="AZ8" s="25" t="str">
        <f t="shared" si="7"/>
        <v>#REF!</v>
      </c>
      <c r="BA8" s="44">
        <f t="shared" si="7"/>
        <v>16000</v>
      </c>
      <c r="BB8" s="45"/>
      <c r="BC8" s="45"/>
      <c r="BD8" s="46"/>
      <c r="BE8" s="49" t="s">
        <v>31</v>
      </c>
      <c r="BF8" s="50">
        <v>87171.66</v>
      </c>
      <c r="BG8" s="51"/>
      <c r="BH8" s="1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ht="20.25" customHeight="1">
      <c r="A9" s="39" t="s">
        <v>32</v>
      </c>
      <c r="B9" s="40">
        <v>130000.0</v>
      </c>
      <c r="C9" s="40" t="str">
        <f t="shared" si="3"/>
        <v>#REF!</v>
      </c>
      <c r="D9" s="40" t="str">
        <f t="shared" si="5"/>
        <v>#REF!</v>
      </c>
      <c r="E9" s="40">
        <v>0.0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2">
        <f t="shared" ref="AX9:BA9" si="8">SUM(B9,F9,J9,N9,R9,V9,Z9,AD9,AH9,AL9,AP9,AT9)</f>
        <v>130000</v>
      </c>
      <c r="AY9" s="43" t="str">
        <f t="shared" si="8"/>
        <v>#REF!</v>
      </c>
      <c r="AZ9" s="25" t="str">
        <f t="shared" si="8"/>
        <v>#REF!</v>
      </c>
      <c r="BA9" s="44">
        <f t="shared" si="8"/>
        <v>0</v>
      </c>
      <c r="BB9" s="45"/>
      <c r="BC9" s="45"/>
      <c r="BD9" s="18"/>
      <c r="BE9" s="52" t="s">
        <v>33</v>
      </c>
      <c r="BF9" s="50">
        <f>657915.14+2775398.26</f>
        <v>3433313.4</v>
      </c>
      <c r="BG9" s="53" t="s">
        <v>34</v>
      </c>
      <c r="BH9" s="54" t="s">
        <v>35</v>
      </c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ht="9.75" customHeight="1">
      <c r="A10" s="39" t="s">
        <v>36</v>
      </c>
      <c r="B10" s="40">
        <v>223000.0</v>
      </c>
      <c r="C10" s="40" t="str">
        <f t="shared" si="3"/>
        <v>#REF!</v>
      </c>
      <c r="D10" s="40" t="str">
        <f>(E83*5%)</f>
        <v>#REF!</v>
      </c>
      <c r="E10" s="40">
        <v>241500.0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2">
        <f t="shared" ref="AX10:BA10" si="9">SUM(B10,F10,J10,N10,R10,V10,Z10,AD10,AH10,AL10,AP10,AT10)</f>
        <v>223000</v>
      </c>
      <c r="AY10" s="43" t="str">
        <f t="shared" si="9"/>
        <v>#REF!</v>
      </c>
      <c r="AZ10" s="25" t="str">
        <f t="shared" si="9"/>
        <v>#REF!</v>
      </c>
      <c r="BA10" s="44">
        <f t="shared" si="9"/>
        <v>241500</v>
      </c>
      <c r="BB10" s="45"/>
      <c r="BC10" s="5"/>
      <c r="BD10" s="46"/>
      <c r="BE10" s="55" t="s">
        <v>20</v>
      </c>
      <c r="BF10" s="56">
        <f>SUM(BF8:BF9)</f>
        <v>3520485.06</v>
      </c>
      <c r="BG10" s="29" t="str">
        <f>BF10+BE3</f>
        <v>#REF!</v>
      </c>
      <c r="BH10" s="57" t="str">
        <f>BG10-U82</f>
        <v>#REF!</v>
      </c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ht="9.75" customHeight="1">
      <c r="A11" s="39" t="s">
        <v>37</v>
      </c>
      <c r="B11" s="40">
        <v>43000.0</v>
      </c>
      <c r="C11" s="40" t="str">
        <f t="shared" si="3"/>
        <v>#REF!</v>
      </c>
      <c r="D11" s="40" t="str">
        <f>(((C11/8)*4)+C11)*105%</f>
        <v>#REF!</v>
      </c>
      <c r="E11" s="40">
        <f>B11*105%</f>
        <v>45150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2">
        <f t="shared" ref="AX11:BA11" si="10">SUM(B11,F11,J11,N11,R11,V11,Z11,AD11,AH11,AL11,AP11,AT11)</f>
        <v>43000</v>
      </c>
      <c r="AY11" s="43" t="str">
        <f t="shared" si="10"/>
        <v>#REF!</v>
      </c>
      <c r="AZ11" s="25" t="str">
        <f t="shared" si="10"/>
        <v>#REF!</v>
      </c>
      <c r="BA11" s="44">
        <f t="shared" si="10"/>
        <v>45150</v>
      </c>
      <c r="BB11" s="45"/>
      <c r="BC11" s="6"/>
      <c r="BD11" s="46"/>
      <c r="BE11" s="18"/>
      <c r="BF11" s="46"/>
      <c r="BG11" s="18"/>
      <c r="BH11" s="1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ht="9.75" customHeight="1">
      <c r="A12" s="39" t="s">
        <v>38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58">
        <v>3180.0</v>
      </c>
      <c r="AQ12" s="58" t="str">
        <f>SMS!I32</f>
        <v>#REF!</v>
      </c>
      <c r="AR12" s="58" t="str">
        <f>(((AQ12/8)*4)+AQ12)*105%</f>
        <v>#REF!</v>
      </c>
      <c r="AS12" s="58">
        <v>3200.0</v>
      </c>
      <c r="AT12" s="41"/>
      <c r="AU12" s="41"/>
      <c r="AV12" s="41"/>
      <c r="AW12" s="41"/>
      <c r="AX12" s="42">
        <f t="shared" ref="AX12:BA12" si="11">SUM(B12,F12,J12,N12,R12,V12,Z12,AD12,AH12,AL12,AP12,AT12)</f>
        <v>3180</v>
      </c>
      <c r="AY12" s="43" t="str">
        <f t="shared" si="11"/>
        <v>#REF!</v>
      </c>
      <c r="AZ12" s="25" t="str">
        <f t="shared" si="11"/>
        <v>#REF!</v>
      </c>
      <c r="BA12" s="44">
        <f t="shared" si="11"/>
        <v>3200</v>
      </c>
      <c r="BB12" s="45"/>
      <c r="BC12" s="5"/>
      <c r="BD12" s="18"/>
      <c r="BE12" s="18"/>
      <c r="BF12" s="18"/>
      <c r="BG12" s="18"/>
      <c r="BH12" s="1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ht="9.75" customHeight="1">
      <c r="A13" s="39" t="s">
        <v>39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0">
        <v>79500.0</v>
      </c>
      <c r="AE13" s="40" t="str">
        <f t="shared" ref="AE13:AE14" si="13">FORM!I244</f>
        <v>#REF!</v>
      </c>
      <c r="AF13" s="40" t="str">
        <f t="shared" ref="AF13:AF14" si="14">(((AE13/8)*4)+AE13)*105%</f>
        <v>#REF!</v>
      </c>
      <c r="AG13" s="40">
        <v>89320.0</v>
      </c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2">
        <f t="shared" ref="AX13:BA13" si="12">SUM(B13,F13,J13,N13,R13,V13,Z13,AD13,AH13,AL13,AP13,AT13)</f>
        <v>79500</v>
      </c>
      <c r="AY13" s="43" t="str">
        <f t="shared" si="12"/>
        <v>#REF!</v>
      </c>
      <c r="AZ13" s="25" t="str">
        <f t="shared" si="12"/>
        <v>#REF!</v>
      </c>
      <c r="BA13" s="44">
        <f t="shared" si="12"/>
        <v>89320</v>
      </c>
      <c r="BB13" s="45"/>
      <c r="BC13" s="5"/>
      <c r="BD13" s="46"/>
      <c r="BE13" s="59" t="s">
        <v>40</v>
      </c>
      <c r="BF13" s="60">
        <v>3822210.99</v>
      </c>
      <c r="BG13" s="18"/>
      <c r="BH13" s="1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ht="9.75" customHeight="1">
      <c r="A14" s="39" t="s">
        <v>41</v>
      </c>
      <c r="B14" s="40">
        <v>100000.0</v>
      </c>
      <c r="C14" s="40" t="str">
        <f t="shared" ref="C14:C23" si="16">COORD!I1077</f>
        <v>#REF!</v>
      </c>
      <c r="D14" s="40" t="str">
        <f t="shared" ref="D14:D17" si="17">(((C14/8)*4)+C14)*105%</f>
        <v>#REF!</v>
      </c>
      <c r="E14" s="40">
        <f>B14*105%</f>
        <v>105000</v>
      </c>
      <c r="F14" s="41"/>
      <c r="G14" s="41"/>
      <c r="H14" s="41"/>
      <c r="I14" s="41"/>
      <c r="J14" s="40">
        <v>60000.0</v>
      </c>
      <c r="K14" s="40" t="str">
        <f>APOSENT!I126</f>
        <v>#REF!</v>
      </c>
      <c r="L14" s="40" t="str">
        <f>(((K14/8)*4)+K14)*105%</f>
        <v>#REF!</v>
      </c>
      <c r="M14" s="40">
        <f>J14*105%</f>
        <v>63000</v>
      </c>
      <c r="N14" s="41"/>
      <c r="O14" s="41"/>
      <c r="P14" s="41"/>
      <c r="Q14" s="41"/>
      <c r="R14" s="41"/>
      <c r="S14" s="41"/>
      <c r="T14" s="41"/>
      <c r="U14" s="41"/>
      <c r="V14" s="40">
        <v>10706.0</v>
      </c>
      <c r="W14" s="40" t="str">
        <f>CULT!I53</f>
        <v>#REF!</v>
      </c>
      <c r="X14" s="40" t="str">
        <f>(((W14/8)*4)+W14)*105%</f>
        <v>#REF!</v>
      </c>
      <c r="Y14" s="40">
        <v>13600.0</v>
      </c>
      <c r="Z14" s="41"/>
      <c r="AA14" s="41"/>
      <c r="AB14" s="41"/>
      <c r="AC14" s="41"/>
      <c r="AD14" s="40">
        <v>11130.0</v>
      </c>
      <c r="AE14" s="40" t="str">
        <f t="shared" si="13"/>
        <v>#REF!</v>
      </c>
      <c r="AF14" s="40" t="str">
        <f t="shared" si="14"/>
        <v>#REF!</v>
      </c>
      <c r="AG14" s="40">
        <v>11130.0</v>
      </c>
      <c r="AH14" s="41"/>
      <c r="AI14" s="41"/>
      <c r="AJ14" s="41"/>
      <c r="AK14" s="41"/>
      <c r="AL14" s="41"/>
      <c r="AM14" s="41"/>
      <c r="AN14" s="41"/>
      <c r="AO14" s="41"/>
      <c r="AP14" s="40">
        <v>42400.0</v>
      </c>
      <c r="AQ14" s="40" t="str">
        <f>SMS!I33</f>
        <v>#REF!</v>
      </c>
      <c r="AR14" s="58" t="str">
        <f>(((AQ14/8)*4)+AQ14)*105%</f>
        <v>#REF!</v>
      </c>
      <c r="AS14" s="40">
        <v>5000.0</v>
      </c>
      <c r="AT14" s="40">
        <v>50000.0</v>
      </c>
      <c r="AU14" s="40" t="str">
        <f>TERC!I353</f>
        <v>#REF!</v>
      </c>
      <c r="AV14" s="58" t="str">
        <f>(((AU14/8)*4)+AU14)*105%</f>
        <v>#REF!</v>
      </c>
      <c r="AW14" s="40">
        <v>50000.0</v>
      </c>
      <c r="AX14" s="42">
        <f t="shared" ref="AX14:BA14" si="15">SUM(B14,F14,J14,N14,R14,V14,Z14,AD14,AH14,AL14,AP14,AT14)</f>
        <v>274236</v>
      </c>
      <c r="AY14" s="43" t="str">
        <f t="shared" si="15"/>
        <v>#REF!</v>
      </c>
      <c r="AZ14" s="25" t="str">
        <f t="shared" si="15"/>
        <v>#REF!</v>
      </c>
      <c r="BA14" s="44">
        <f t="shared" si="15"/>
        <v>247730</v>
      </c>
      <c r="BB14" s="45"/>
      <c r="BC14" s="5"/>
      <c r="BD14" s="45"/>
      <c r="BE14" s="5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ht="9.75" customHeight="1">
      <c r="A15" s="39" t="s">
        <v>42</v>
      </c>
      <c r="B15" s="40">
        <v>103000.0</v>
      </c>
      <c r="C15" s="40" t="str">
        <f t="shared" si="16"/>
        <v>#REF!</v>
      </c>
      <c r="D15" s="40" t="str">
        <f t="shared" si="17"/>
        <v>#REF!</v>
      </c>
      <c r="E15" s="40">
        <v>117500.0</v>
      </c>
      <c r="F15" s="41"/>
      <c r="G15" s="41"/>
      <c r="H15" s="41"/>
      <c r="I15" s="41"/>
      <c r="J15" s="38"/>
      <c r="K15" s="38"/>
      <c r="L15" s="38"/>
      <c r="M15" s="38"/>
      <c r="N15" s="41"/>
      <c r="O15" s="41"/>
      <c r="P15" s="41"/>
      <c r="Q15" s="41"/>
      <c r="R15" s="41"/>
      <c r="S15" s="41"/>
      <c r="T15" s="41"/>
      <c r="U15" s="41"/>
      <c r="V15" s="38"/>
      <c r="W15" s="38"/>
      <c r="X15" s="38"/>
      <c r="Y15" s="38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2">
        <f t="shared" ref="AX15:BA15" si="18">SUM(B15,F15,J15,N15,R15,V15,Z15,AD15,AH15,AL15,AP15,AT15)</f>
        <v>103000</v>
      </c>
      <c r="AY15" s="43" t="str">
        <f t="shared" si="18"/>
        <v>#REF!</v>
      </c>
      <c r="AZ15" s="25" t="str">
        <f t="shared" si="18"/>
        <v>#REF!</v>
      </c>
      <c r="BA15" s="44">
        <f t="shared" si="18"/>
        <v>117500</v>
      </c>
      <c r="BB15" s="45"/>
      <c r="BC15" s="5"/>
      <c r="BD15" s="45"/>
      <c r="BE15" s="5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ht="9.75" customHeight="1">
      <c r="A16" s="39" t="s">
        <v>43</v>
      </c>
      <c r="B16" s="40">
        <v>169600.0</v>
      </c>
      <c r="C16" s="40" t="str">
        <f t="shared" si="16"/>
        <v>#REF!</v>
      </c>
      <c r="D16" s="40" t="str">
        <f t="shared" si="17"/>
        <v>#REF!</v>
      </c>
      <c r="E16" s="40">
        <v>346000.0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41"/>
      <c r="AA16" s="41"/>
      <c r="AB16" s="41"/>
      <c r="AC16" s="41"/>
      <c r="AD16" s="38"/>
      <c r="AE16" s="38"/>
      <c r="AF16" s="38"/>
      <c r="AG16" s="38"/>
      <c r="AH16" s="41"/>
      <c r="AI16" s="41"/>
      <c r="AJ16" s="41"/>
      <c r="AK16" s="41"/>
      <c r="AL16" s="38"/>
      <c r="AM16" s="38"/>
      <c r="AN16" s="38"/>
      <c r="AO16" s="38"/>
      <c r="AP16" s="38"/>
      <c r="AQ16" s="38"/>
      <c r="AR16" s="38"/>
      <c r="AS16" s="38"/>
      <c r="AT16" s="41"/>
      <c r="AU16" s="41"/>
      <c r="AV16" s="41"/>
      <c r="AW16" s="41"/>
      <c r="AX16" s="42">
        <f t="shared" ref="AX16:BA16" si="19">SUM(B16,F16,J16,N16,R16,V16,Z16,AD16,AH16,AL16,AP16,AT16)</f>
        <v>169600</v>
      </c>
      <c r="AY16" s="43" t="str">
        <f t="shared" si="19"/>
        <v>#REF!</v>
      </c>
      <c r="AZ16" s="25" t="str">
        <f t="shared" si="19"/>
        <v>#REF!</v>
      </c>
      <c r="BA16" s="44">
        <f t="shared" si="19"/>
        <v>346000</v>
      </c>
      <c r="BB16" s="6"/>
      <c r="BC16" s="5"/>
      <c r="BD16" s="6"/>
      <c r="BE16" s="5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ht="9.75" customHeight="1">
      <c r="A17" s="39" t="s">
        <v>44</v>
      </c>
      <c r="B17" s="40">
        <v>0.0</v>
      </c>
      <c r="C17" s="40" t="str">
        <f t="shared" si="16"/>
        <v>#REF!</v>
      </c>
      <c r="D17" s="40" t="str">
        <f t="shared" si="17"/>
        <v>#REF!</v>
      </c>
      <c r="E17" s="40">
        <v>0.0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41"/>
      <c r="AA17" s="41"/>
      <c r="AB17" s="41"/>
      <c r="AC17" s="41"/>
      <c r="AD17" s="38"/>
      <c r="AE17" s="38"/>
      <c r="AF17" s="38"/>
      <c r="AG17" s="38"/>
      <c r="AH17" s="41"/>
      <c r="AI17" s="41"/>
      <c r="AJ17" s="41"/>
      <c r="AK17" s="41"/>
      <c r="AL17" s="38"/>
      <c r="AM17" s="38"/>
      <c r="AN17" s="38"/>
      <c r="AO17" s="38"/>
      <c r="AP17" s="38"/>
      <c r="AQ17" s="38"/>
      <c r="AR17" s="38"/>
      <c r="AS17" s="38"/>
      <c r="AT17" s="41"/>
      <c r="AU17" s="41"/>
      <c r="AV17" s="41"/>
      <c r="AW17" s="41"/>
      <c r="AX17" s="42">
        <f t="shared" ref="AX17:BA17" si="20">SUM(B17,F17,J17,N17,R17,V17,Z17,AD17,AH17,AL17,AP17,AT17)</f>
        <v>0</v>
      </c>
      <c r="AY17" s="43" t="str">
        <f t="shared" si="20"/>
        <v>#REF!</v>
      </c>
      <c r="AZ17" s="25" t="str">
        <f t="shared" si="20"/>
        <v>#REF!</v>
      </c>
      <c r="BA17" s="44">
        <f t="shared" si="20"/>
        <v>0</v>
      </c>
      <c r="BB17" s="6"/>
      <c r="BC17" s="5"/>
      <c r="BD17" s="6"/>
      <c r="BE17" s="5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ht="9.75" customHeight="1">
      <c r="A18" s="39" t="s">
        <v>45</v>
      </c>
      <c r="B18" s="40">
        <v>0.0</v>
      </c>
      <c r="C18" s="40" t="str">
        <f t="shared" si="16"/>
        <v>#REF!</v>
      </c>
      <c r="D18" s="40">
        <v>0.0</v>
      </c>
      <c r="E18" s="40">
        <v>0.0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41"/>
      <c r="AA18" s="41"/>
      <c r="AB18" s="41"/>
      <c r="AC18" s="41"/>
      <c r="AD18" s="38"/>
      <c r="AE18" s="38"/>
      <c r="AF18" s="38"/>
      <c r="AG18" s="38"/>
      <c r="AH18" s="41"/>
      <c r="AI18" s="41"/>
      <c r="AJ18" s="41"/>
      <c r="AK18" s="41"/>
      <c r="AL18" s="38"/>
      <c r="AM18" s="38"/>
      <c r="AN18" s="38"/>
      <c r="AO18" s="38"/>
      <c r="AP18" s="38"/>
      <c r="AQ18" s="38"/>
      <c r="AR18" s="38"/>
      <c r="AS18" s="38"/>
      <c r="AT18" s="41"/>
      <c r="AU18" s="41"/>
      <c r="AV18" s="41"/>
      <c r="AW18" s="41"/>
      <c r="AX18" s="42">
        <f t="shared" ref="AX18:BA18" si="21">SUM(B18,F18,J18,N18,R18,V18,Z18,AD18,AH18,AL18,AP18,AT18)</f>
        <v>0</v>
      </c>
      <c r="AY18" s="43" t="str">
        <f t="shared" si="21"/>
        <v>#REF!</v>
      </c>
      <c r="AZ18" s="25">
        <f t="shared" si="21"/>
        <v>0</v>
      </c>
      <c r="BA18" s="44">
        <f t="shared" si="21"/>
        <v>0</v>
      </c>
      <c r="BB18" s="6"/>
      <c r="BC18" s="5"/>
      <c r="BD18" s="6"/>
      <c r="BE18" s="5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ht="9.75" customHeight="1">
      <c r="A19" s="39" t="s">
        <v>46</v>
      </c>
      <c r="B19" s="40">
        <v>0.0</v>
      </c>
      <c r="C19" s="40" t="str">
        <f t="shared" si="16"/>
        <v>#REF!</v>
      </c>
      <c r="D19" s="40">
        <v>0.0</v>
      </c>
      <c r="E19" s="40">
        <v>0.0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41"/>
      <c r="AA19" s="41"/>
      <c r="AB19" s="41"/>
      <c r="AC19" s="41"/>
      <c r="AD19" s="38"/>
      <c r="AE19" s="38"/>
      <c r="AF19" s="38"/>
      <c r="AG19" s="38"/>
      <c r="AH19" s="41"/>
      <c r="AI19" s="41"/>
      <c r="AJ19" s="41"/>
      <c r="AK19" s="41"/>
      <c r="AL19" s="38"/>
      <c r="AM19" s="38"/>
      <c r="AN19" s="38"/>
      <c r="AO19" s="38"/>
      <c r="AP19" s="38"/>
      <c r="AQ19" s="38"/>
      <c r="AR19" s="38"/>
      <c r="AS19" s="38"/>
      <c r="AT19" s="41"/>
      <c r="AU19" s="41"/>
      <c r="AV19" s="41"/>
      <c r="AW19" s="41"/>
      <c r="AX19" s="42">
        <f t="shared" ref="AX19:BA19" si="22">SUM(B19,F19,J19,N19,R19,V19,Z19,AD19,AH19,AL19,AP19,AT19)</f>
        <v>0</v>
      </c>
      <c r="AY19" s="43" t="str">
        <f t="shared" si="22"/>
        <v>#REF!</v>
      </c>
      <c r="AZ19" s="25">
        <f t="shared" si="22"/>
        <v>0</v>
      </c>
      <c r="BA19" s="44">
        <f t="shared" si="22"/>
        <v>0</v>
      </c>
      <c r="BB19" s="6"/>
      <c r="BC19" s="5"/>
      <c r="BD19" s="6"/>
      <c r="BE19" s="5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ht="9.75" customHeight="1">
      <c r="A20" s="39" t="s">
        <v>47</v>
      </c>
      <c r="B20" s="40">
        <v>0.0</v>
      </c>
      <c r="C20" s="40" t="str">
        <f t="shared" si="16"/>
        <v>#REF!</v>
      </c>
      <c r="D20" s="40">
        <v>0.0</v>
      </c>
      <c r="E20" s="40">
        <v>0.0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41"/>
      <c r="AA20" s="41"/>
      <c r="AB20" s="41"/>
      <c r="AC20" s="41"/>
      <c r="AD20" s="38"/>
      <c r="AE20" s="38"/>
      <c r="AF20" s="38"/>
      <c r="AG20" s="38"/>
      <c r="AH20" s="41"/>
      <c r="AI20" s="41"/>
      <c r="AJ20" s="41"/>
      <c r="AK20" s="41"/>
      <c r="AL20" s="38"/>
      <c r="AM20" s="38"/>
      <c r="AN20" s="38"/>
      <c r="AO20" s="38"/>
      <c r="AP20" s="38"/>
      <c r="AQ20" s="38"/>
      <c r="AR20" s="38"/>
      <c r="AS20" s="38"/>
      <c r="AT20" s="41"/>
      <c r="AU20" s="41"/>
      <c r="AV20" s="41"/>
      <c r="AW20" s="41"/>
      <c r="AX20" s="42">
        <f t="shared" ref="AX20:BA20" si="23">SUM(B20,F20,J20,N20,R20,V20,Z20,AD20,AH20,AL20,AP20,AT20)</f>
        <v>0</v>
      </c>
      <c r="AY20" s="43" t="str">
        <f t="shared" si="23"/>
        <v>#REF!</v>
      </c>
      <c r="AZ20" s="25">
        <f t="shared" si="23"/>
        <v>0</v>
      </c>
      <c r="BA20" s="44">
        <f t="shared" si="23"/>
        <v>0</v>
      </c>
      <c r="BB20" s="6"/>
      <c r="BC20" s="5"/>
      <c r="BD20" s="6"/>
      <c r="BE20" s="5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ht="9.75" customHeight="1">
      <c r="A21" s="39" t="s">
        <v>48</v>
      </c>
      <c r="B21" s="40">
        <v>0.0</v>
      </c>
      <c r="C21" s="40" t="str">
        <f t="shared" si="16"/>
        <v>#REF!</v>
      </c>
      <c r="D21" s="40">
        <v>0.0</v>
      </c>
      <c r="E21" s="40">
        <v>0.0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41"/>
      <c r="AA21" s="41"/>
      <c r="AB21" s="41"/>
      <c r="AC21" s="41"/>
      <c r="AD21" s="38"/>
      <c r="AE21" s="38"/>
      <c r="AF21" s="38"/>
      <c r="AG21" s="38"/>
      <c r="AH21" s="41"/>
      <c r="AI21" s="41"/>
      <c r="AJ21" s="41"/>
      <c r="AK21" s="41"/>
      <c r="AL21" s="38"/>
      <c r="AM21" s="38"/>
      <c r="AN21" s="38"/>
      <c r="AO21" s="38"/>
      <c r="AP21" s="38"/>
      <c r="AQ21" s="38"/>
      <c r="AR21" s="38"/>
      <c r="AS21" s="38"/>
      <c r="AT21" s="41"/>
      <c r="AU21" s="41"/>
      <c r="AV21" s="41"/>
      <c r="AW21" s="41"/>
      <c r="AX21" s="42">
        <f t="shared" ref="AX21:BA21" si="24">SUM(B21,F21,J21,N21,R21,V21,Z21,AD21,AH21,AL21,AP21,AT21)</f>
        <v>0</v>
      </c>
      <c r="AY21" s="43" t="str">
        <f t="shared" si="24"/>
        <v>#REF!</v>
      </c>
      <c r="AZ21" s="25">
        <f t="shared" si="24"/>
        <v>0</v>
      </c>
      <c r="BA21" s="44">
        <f t="shared" si="24"/>
        <v>0</v>
      </c>
      <c r="BB21" s="6"/>
      <c r="BC21" s="5"/>
      <c r="BD21" s="6"/>
      <c r="BE21" s="5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ht="9.75" customHeight="1">
      <c r="A22" s="39" t="s">
        <v>49</v>
      </c>
      <c r="B22" s="40">
        <v>0.0</v>
      </c>
      <c r="C22" s="40" t="str">
        <f t="shared" si="16"/>
        <v>#REF!</v>
      </c>
      <c r="D22" s="40">
        <v>0.0</v>
      </c>
      <c r="E22" s="40">
        <v>0.0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41"/>
      <c r="AA22" s="41"/>
      <c r="AB22" s="41"/>
      <c r="AC22" s="41"/>
      <c r="AD22" s="38"/>
      <c r="AE22" s="38"/>
      <c r="AF22" s="38"/>
      <c r="AG22" s="38"/>
      <c r="AH22" s="41"/>
      <c r="AI22" s="41"/>
      <c r="AJ22" s="41"/>
      <c r="AK22" s="41"/>
      <c r="AL22" s="38"/>
      <c r="AM22" s="38"/>
      <c r="AN22" s="38"/>
      <c r="AO22" s="38"/>
      <c r="AP22" s="38"/>
      <c r="AQ22" s="38"/>
      <c r="AR22" s="38"/>
      <c r="AS22" s="38"/>
      <c r="AT22" s="41"/>
      <c r="AU22" s="41"/>
      <c r="AV22" s="41"/>
      <c r="AW22" s="41"/>
      <c r="AX22" s="42">
        <f t="shared" ref="AX22:BA22" si="25">SUM(B22,F22,J22,N22,R22,V22,Z22,AD22,AH22,AL22,AP22,AT22)</f>
        <v>0</v>
      </c>
      <c r="AY22" s="43" t="str">
        <f t="shared" si="25"/>
        <v>#REF!</v>
      </c>
      <c r="AZ22" s="25">
        <f t="shared" si="25"/>
        <v>0</v>
      </c>
      <c r="BA22" s="44">
        <f t="shared" si="25"/>
        <v>0</v>
      </c>
      <c r="BB22" s="6"/>
      <c r="BC22" s="5"/>
      <c r="BD22" s="6"/>
      <c r="BE22" s="5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ht="9.75" customHeight="1">
      <c r="A23" s="39" t="s">
        <v>50</v>
      </c>
      <c r="B23" s="40">
        <v>0.0</v>
      </c>
      <c r="C23" s="40" t="str">
        <f t="shared" si="16"/>
        <v>#REF!</v>
      </c>
      <c r="D23" s="40">
        <v>0.0</v>
      </c>
      <c r="E23" s="40">
        <v>0.0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41"/>
      <c r="AA23" s="41"/>
      <c r="AB23" s="41"/>
      <c r="AC23" s="41"/>
      <c r="AD23" s="38"/>
      <c r="AE23" s="38"/>
      <c r="AF23" s="38"/>
      <c r="AG23" s="38"/>
      <c r="AH23" s="41"/>
      <c r="AI23" s="41"/>
      <c r="AJ23" s="41"/>
      <c r="AK23" s="41"/>
      <c r="AL23" s="38"/>
      <c r="AM23" s="38"/>
      <c r="AN23" s="38"/>
      <c r="AO23" s="38"/>
      <c r="AP23" s="38"/>
      <c r="AQ23" s="38"/>
      <c r="AR23" s="38"/>
      <c r="AS23" s="38"/>
      <c r="AT23" s="41"/>
      <c r="AU23" s="41"/>
      <c r="AV23" s="41"/>
      <c r="AW23" s="41"/>
      <c r="AX23" s="42">
        <f t="shared" ref="AX23:BA23" si="26">SUM(B23,F23,J23,N23,R23,V23,Z23,AD23,AH23,AL23,AP23,AT23)</f>
        <v>0</v>
      </c>
      <c r="AY23" s="43" t="str">
        <f t="shared" si="26"/>
        <v>#REF!</v>
      </c>
      <c r="AZ23" s="25">
        <f t="shared" si="26"/>
        <v>0</v>
      </c>
      <c r="BA23" s="44">
        <f t="shared" si="26"/>
        <v>0</v>
      </c>
      <c r="BB23" s="6"/>
      <c r="BC23" s="5"/>
      <c r="BD23" s="6"/>
      <c r="BE23" s="5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ht="9.75" customHeight="1">
      <c r="A24" s="61" t="s">
        <v>51</v>
      </c>
      <c r="B24" s="38"/>
      <c r="C24" s="38"/>
      <c r="D24" s="38"/>
      <c r="E24" s="38"/>
      <c r="F24" s="62">
        <v>510000.0</v>
      </c>
      <c r="G24" s="63" t="str">
        <f t="shared" ref="G24:G35" si="28">ADM!I467</f>
        <v>#REF!</v>
      </c>
      <c r="H24" s="63" t="str">
        <f t="shared" ref="H24:H35" si="29">(((G24/8)*4)+G24)*106%</f>
        <v>#REF!</v>
      </c>
      <c r="I24" s="63">
        <v>592000.0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41"/>
      <c r="AB24" s="41"/>
      <c r="AC24" s="41"/>
      <c r="AD24" s="38"/>
      <c r="AE24" s="38"/>
      <c r="AF24" s="38"/>
      <c r="AG24" s="38"/>
      <c r="AH24" s="38"/>
      <c r="AI24" s="41"/>
      <c r="AJ24" s="41"/>
      <c r="AK24" s="41"/>
      <c r="AL24" s="38"/>
      <c r="AM24" s="38"/>
      <c r="AN24" s="38"/>
      <c r="AO24" s="38"/>
      <c r="AP24" s="38"/>
      <c r="AQ24" s="38"/>
      <c r="AR24" s="38"/>
      <c r="AS24" s="38"/>
      <c r="AT24" s="38"/>
      <c r="AU24" s="41"/>
      <c r="AV24" s="41"/>
      <c r="AW24" s="41"/>
      <c r="AX24" s="42">
        <f t="shared" ref="AX24:BA24" si="27">SUM(B24,F24,J24,N24,R24,V24,Z24,AD24,AH24,AL24,AP24,AT24)</f>
        <v>510000</v>
      </c>
      <c r="AY24" s="43" t="str">
        <f t="shared" si="27"/>
        <v>#REF!</v>
      </c>
      <c r="AZ24" s="25" t="str">
        <f t="shared" si="27"/>
        <v>#REF!</v>
      </c>
      <c r="BA24" s="44">
        <f t="shared" si="27"/>
        <v>592000</v>
      </c>
      <c r="BB24" s="6"/>
      <c r="BC24" s="5"/>
      <c r="BD24" s="6"/>
      <c r="BE24" s="5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ht="9.75" customHeight="1">
      <c r="A25" s="61" t="s">
        <v>52</v>
      </c>
      <c r="B25" s="38"/>
      <c r="C25" s="38"/>
      <c r="D25" s="38"/>
      <c r="E25" s="38"/>
      <c r="F25" s="62">
        <v>3500.0</v>
      </c>
      <c r="G25" s="63" t="str">
        <f t="shared" si="28"/>
        <v>#REF!</v>
      </c>
      <c r="H25" s="63" t="str">
        <f t="shared" si="29"/>
        <v>#REF!</v>
      </c>
      <c r="I25" s="63">
        <f>F25*106%</f>
        <v>3710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41"/>
      <c r="AB25" s="41"/>
      <c r="AC25" s="41"/>
      <c r="AD25" s="38"/>
      <c r="AE25" s="38"/>
      <c r="AF25" s="38"/>
      <c r="AG25" s="38"/>
      <c r="AH25" s="38"/>
      <c r="AI25" s="41"/>
      <c r="AJ25" s="41"/>
      <c r="AK25" s="41"/>
      <c r="AL25" s="38"/>
      <c r="AM25" s="38"/>
      <c r="AN25" s="38"/>
      <c r="AO25" s="38"/>
      <c r="AP25" s="38"/>
      <c r="AQ25" s="38"/>
      <c r="AR25" s="38"/>
      <c r="AS25" s="38"/>
      <c r="AT25" s="38"/>
      <c r="AU25" s="41"/>
      <c r="AV25" s="41"/>
      <c r="AW25" s="41"/>
      <c r="AX25" s="42">
        <f t="shared" ref="AX25:BA25" si="30">SUM(B25,F25,J25,N25,R25,V25,Z25,AD25,AH25,AL25,AP25,AT25)</f>
        <v>3500</v>
      </c>
      <c r="AY25" s="43" t="str">
        <f t="shared" si="30"/>
        <v>#REF!</v>
      </c>
      <c r="AZ25" s="25" t="str">
        <f t="shared" si="30"/>
        <v>#REF!</v>
      </c>
      <c r="BA25" s="44">
        <f t="shared" si="30"/>
        <v>3710</v>
      </c>
      <c r="BB25" s="6"/>
      <c r="BC25" s="5"/>
      <c r="BD25" s="6"/>
      <c r="BE25" s="5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ht="9.75" customHeight="1">
      <c r="A26" s="61" t="s">
        <v>53</v>
      </c>
      <c r="B26" s="38"/>
      <c r="C26" s="38"/>
      <c r="D26" s="38"/>
      <c r="E26" s="38"/>
      <c r="F26" s="62">
        <v>103000.0</v>
      </c>
      <c r="G26" s="63" t="str">
        <f t="shared" si="28"/>
        <v>#REF!</v>
      </c>
      <c r="H26" s="63" t="str">
        <f t="shared" si="29"/>
        <v>#REF!</v>
      </c>
      <c r="I26" s="63">
        <v>112000.0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41"/>
      <c r="AB26" s="41"/>
      <c r="AC26" s="41"/>
      <c r="AD26" s="38"/>
      <c r="AE26" s="38"/>
      <c r="AF26" s="38"/>
      <c r="AG26" s="38"/>
      <c r="AH26" s="38"/>
      <c r="AI26" s="41"/>
      <c r="AJ26" s="41"/>
      <c r="AK26" s="41"/>
      <c r="AL26" s="38"/>
      <c r="AM26" s="38"/>
      <c r="AN26" s="38"/>
      <c r="AO26" s="38"/>
      <c r="AP26" s="38"/>
      <c r="AQ26" s="38"/>
      <c r="AR26" s="38"/>
      <c r="AS26" s="38"/>
      <c r="AT26" s="38"/>
      <c r="AU26" s="41"/>
      <c r="AV26" s="41"/>
      <c r="AW26" s="41"/>
      <c r="AX26" s="42">
        <f t="shared" ref="AX26:BA26" si="31">SUM(B26,F26,J26,N26,R26,V26,Z26,AD26,AH26,AL26,AP26,AT26)</f>
        <v>103000</v>
      </c>
      <c r="AY26" s="43" t="str">
        <f t="shared" si="31"/>
        <v>#REF!</v>
      </c>
      <c r="AZ26" s="25" t="str">
        <f t="shared" si="31"/>
        <v>#REF!</v>
      </c>
      <c r="BA26" s="44">
        <f t="shared" si="31"/>
        <v>112000</v>
      </c>
      <c r="BB26" s="6"/>
      <c r="BC26" s="5"/>
      <c r="BD26" s="6"/>
      <c r="BE26" s="5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ht="9.75" customHeight="1">
      <c r="A27" s="61" t="s">
        <v>54</v>
      </c>
      <c r="B27" s="38"/>
      <c r="C27" s="38"/>
      <c r="D27" s="38"/>
      <c r="E27" s="38"/>
      <c r="F27" s="62">
        <v>7000.0</v>
      </c>
      <c r="G27" s="63" t="str">
        <f t="shared" si="28"/>
        <v>#REF!</v>
      </c>
      <c r="H27" s="63" t="str">
        <f t="shared" si="29"/>
        <v>#REF!</v>
      </c>
      <c r="I27" s="63">
        <f t="shared" ref="I27:I30" si="33">F27*106%</f>
        <v>7420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41"/>
      <c r="AB27" s="41"/>
      <c r="AC27" s="41"/>
      <c r="AD27" s="38"/>
      <c r="AE27" s="38"/>
      <c r="AF27" s="38"/>
      <c r="AG27" s="38"/>
      <c r="AH27" s="38"/>
      <c r="AI27" s="41"/>
      <c r="AJ27" s="41"/>
      <c r="AK27" s="41"/>
      <c r="AL27" s="38"/>
      <c r="AM27" s="38"/>
      <c r="AN27" s="38"/>
      <c r="AO27" s="38"/>
      <c r="AP27" s="38"/>
      <c r="AQ27" s="38"/>
      <c r="AR27" s="38"/>
      <c r="AS27" s="38"/>
      <c r="AT27" s="38"/>
      <c r="AU27" s="41"/>
      <c r="AV27" s="41"/>
      <c r="AW27" s="41"/>
      <c r="AX27" s="42">
        <f t="shared" ref="AX27:BA27" si="32">SUM(B27,F27,J27,N27,R27,V27,Z27,AD27,AH27,AL27,AP27,AT27)</f>
        <v>7000</v>
      </c>
      <c r="AY27" s="43" t="str">
        <f t="shared" si="32"/>
        <v>#REF!</v>
      </c>
      <c r="AZ27" s="25" t="str">
        <f t="shared" si="32"/>
        <v>#REF!</v>
      </c>
      <c r="BA27" s="44">
        <f t="shared" si="32"/>
        <v>7420</v>
      </c>
      <c r="BB27" s="6"/>
      <c r="BC27" s="5"/>
      <c r="BD27" s="6"/>
      <c r="BE27" s="5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ht="9.75" customHeight="1">
      <c r="A28" s="61" t="s">
        <v>55</v>
      </c>
      <c r="B28" s="38"/>
      <c r="C28" s="38"/>
      <c r="D28" s="38"/>
      <c r="E28" s="38"/>
      <c r="F28" s="62">
        <v>7000.0</v>
      </c>
      <c r="G28" s="63" t="str">
        <f t="shared" si="28"/>
        <v>#REF!</v>
      </c>
      <c r="H28" s="63" t="str">
        <f t="shared" si="29"/>
        <v>#REF!</v>
      </c>
      <c r="I28" s="63">
        <f t="shared" si="33"/>
        <v>7420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41"/>
      <c r="AB28" s="41"/>
      <c r="AC28" s="41"/>
      <c r="AD28" s="38"/>
      <c r="AE28" s="38"/>
      <c r="AF28" s="38"/>
      <c r="AG28" s="38"/>
      <c r="AH28" s="38"/>
      <c r="AI28" s="41"/>
      <c r="AJ28" s="41"/>
      <c r="AK28" s="41"/>
      <c r="AL28" s="38"/>
      <c r="AM28" s="38"/>
      <c r="AN28" s="38"/>
      <c r="AO28" s="38"/>
      <c r="AP28" s="38"/>
      <c r="AQ28" s="38"/>
      <c r="AR28" s="38"/>
      <c r="AS28" s="38"/>
      <c r="AT28" s="38"/>
      <c r="AU28" s="41"/>
      <c r="AV28" s="41"/>
      <c r="AW28" s="41"/>
      <c r="AX28" s="42">
        <f t="shared" ref="AX28:BA28" si="34">SUM(B28,F28,J28,N28,R28,V28,Z28,AD28,AH28,AL28,AP28,AT28)</f>
        <v>7000</v>
      </c>
      <c r="AY28" s="43" t="str">
        <f t="shared" si="34"/>
        <v>#REF!</v>
      </c>
      <c r="AZ28" s="25" t="str">
        <f t="shared" si="34"/>
        <v>#REF!</v>
      </c>
      <c r="BA28" s="44">
        <f t="shared" si="34"/>
        <v>7420</v>
      </c>
      <c r="BB28" s="6"/>
      <c r="BC28" s="5"/>
      <c r="BD28" s="6"/>
      <c r="BE28" s="5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ht="9.75" customHeight="1">
      <c r="A29" s="61" t="s">
        <v>56</v>
      </c>
      <c r="B29" s="38"/>
      <c r="C29" s="38"/>
      <c r="D29" s="38"/>
      <c r="E29" s="38"/>
      <c r="F29" s="62">
        <v>10000.0</v>
      </c>
      <c r="G29" s="63" t="str">
        <f t="shared" si="28"/>
        <v>#REF!</v>
      </c>
      <c r="H29" s="63" t="str">
        <f t="shared" si="29"/>
        <v>#REF!</v>
      </c>
      <c r="I29" s="63">
        <f t="shared" si="33"/>
        <v>10600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41"/>
      <c r="AB29" s="41"/>
      <c r="AC29" s="41"/>
      <c r="AD29" s="38"/>
      <c r="AE29" s="38"/>
      <c r="AF29" s="38"/>
      <c r="AG29" s="38"/>
      <c r="AH29" s="38"/>
      <c r="AI29" s="41"/>
      <c r="AJ29" s="41"/>
      <c r="AK29" s="41"/>
      <c r="AL29" s="38"/>
      <c r="AM29" s="38"/>
      <c r="AN29" s="38"/>
      <c r="AO29" s="38"/>
      <c r="AP29" s="38"/>
      <c r="AQ29" s="38"/>
      <c r="AR29" s="38"/>
      <c r="AS29" s="38"/>
      <c r="AT29" s="38"/>
      <c r="AU29" s="41"/>
      <c r="AV29" s="41"/>
      <c r="AW29" s="41"/>
      <c r="AX29" s="42">
        <f t="shared" ref="AX29:BA29" si="35">SUM(B29,F29,J29,N29,R29,V29,Z29,AD29,AH29,AL29,AP29,AT29)</f>
        <v>10000</v>
      </c>
      <c r="AY29" s="43" t="str">
        <f t="shared" si="35"/>
        <v>#REF!</v>
      </c>
      <c r="AZ29" s="25" t="str">
        <f t="shared" si="35"/>
        <v>#REF!</v>
      </c>
      <c r="BA29" s="44">
        <f t="shared" si="35"/>
        <v>10600</v>
      </c>
      <c r="BB29" s="6"/>
      <c r="BC29" s="5"/>
      <c r="BD29" s="6"/>
      <c r="BE29" s="5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ht="9.75" customHeight="1">
      <c r="A30" s="61" t="s">
        <v>57</v>
      </c>
      <c r="B30" s="38"/>
      <c r="C30" s="38"/>
      <c r="D30" s="38"/>
      <c r="E30" s="38"/>
      <c r="F30" s="62">
        <v>5000.0</v>
      </c>
      <c r="G30" s="63" t="str">
        <f t="shared" si="28"/>
        <v>#REF!</v>
      </c>
      <c r="H30" s="63" t="str">
        <f t="shared" si="29"/>
        <v>#REF!</v>
      </c>
      <c r="I30" s="63">
        <f t="shared" si="33"/>
        <v>5300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41"/>
      <c r="AB30" s="41"/>
      <c r="AC30" s="41"/>
      <c r="AD30" s="38"/>
      <c r="AE30" s="38"/>
      <c r="AF30" s="38"/>
      <c r="AG30" s="38"/>
      <c r="AH30" s="38"/>
      <c r="AI30" s="41"/>
      <c r="AJ30" s="41"/>
      <c r="AK30" s="41"/>
      <c r="AL30" s="38"/>
      <c r="AM30" s="38"/>
      <c r="AN30" s="38"/>
      <c r="AO30" s="38"/>
      <c r="AP30" s="38"/>
      <c r="AQ30" s="38"/>
      <c r="AR30" s="38"/>
      <c r="AS30" s="38"/>
      <c r="AT30" s="38"/>
      <c r="AU30" s="41"/>
      <c r="AV30" s="41"/>
      <c r="AW30" s="41"/>
      <c r="AX30" s="42">
        <f t="shared" ref="AX30:BA30" si="36">SUM(B30,F30,J30,N30,R30,V30,Z30,AD30,AH30,AL30,AP30,AT30)</f>
        <v>5000</v>
      </c>
      <c r="AY30" s="43" t="str">
        <f t="shared" si="36"/>
        <v>#REF!</v>
      </c>
      <c r="AZ30" s="25" t="str">
        <f t="shared" si="36"/>
        <v>#REF!</v>
      </c>
      <c r="BA30" s="44">
        <f t="shared" si="36"/>
        <v>5300</v>
      </c>
      <c r="BB30" s="6"/>
      <c r="BC30" s="5"/>
      <c r="BD30" s="6"/>
      <c r="BE30" s="5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ht="9.75" customHeight="1">
      <c r="A31" s="61" t="s">
        <v>58</v>
      </c>
      <c r="B31" s="38"/>
      <c r="C31" s="38"/>
      <c r="D31" s="38"/>
      <c r="E31" s="38"/>
      <c r="F31" s="62">
        <v>22000.0</v>
      </c>
      <c r="G31" s="63" t="str">
        <f t="shared" si="28"/>
        <v>#REF!</v>
      </c>
      <c r="H31" s="63" t="str">
        <f t="shared" si="29"/>
        <v>#REF!</v>
      </c>
      <c r="I31" s="63">
        <v>8000.0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42">
        <f t="shared" ref="AX31:BA31" si="37">SUM(B31,F31,J31,N31,R31,V31,Z31,AD31,AH31,AL31,AP31,AT31)</f>
        <v>22000</v>
      </c>
      <c r="AY31" s="43" t="str">
        <f t="shared" si="37"/>
        <v>#REF!</v>
      </c>
      <c r="AZ31" s="25" t="str">
        <f t="shared" si="37"/>
        <v>#REF!</v>
      </c>
      <c r="BA31" s="44">
        <f t="shared" si="37"/>
        <v>8000</v>
      </c>
      <c r="BB31" s="45"/>
      <c r="BC31" s="5"/>
      <c r="BD31" s="45"/>
      <c r="BE31" s="5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ht="9.75" customHeight="1">
      <c r="A32" s="61" t="s">
        <v>59</v>
      </c>
      <c r="B32" s="38"/>
      <c r="C32" s="38"/>
      <c r="D32" s="38"/>
      <c r="E32" s="38"/>
      <c r="F32" s="62">
        <v>37000.0</v>
      </c>
      <c r="G32" s="63" t="str">
        <f t="shared" si="28"/>
        <v>#REF!</v>
      </c>
      <c r="H32" s="63" t="str">
        <f t="shared" si="29"/>
        <v>#REF!</v>
      </c>
      <c r="I32" s="63">
        <v>42000.0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42">
        <f t="shared" ref="AX32:BA32" si="38">SUM(B32,F32,J32,N32,R32,V32,Z32,AD32,AH32,AL32,AP32,AT32)</f>
        <v>37000</v>
      </c>
      <c r="AY32" s="43" t="str">
        <f t="shared" si="38"/>
        <v>#REF!</v>
      </c>
      <c r="AZ32" s="25" t="str">
        <f t="shared" si="38"/>
        <v>#REF!</v>
      </c>
      <c r="BA32" s="44">
        <f t="shared" si="38"/>
        <v>42000</v>
      </c>
      <c r="BB32" s="45"/>
      <c r="BC32" s="5"/>
      <c r="BD32" s="45"/>
      <c r="BE32" s="5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ht="9.75" customHeight="1">
      <c r="A33" s="61" t="s">
        <v>60</v>
      </c>
      <c r="B33" s="38"/>
      <c r="C33" s="38"/>
      <c r="D33" s="38"/>
      <c r="E33" s="38"/>
      <c r="F33" s="62">
        <v>18000.0</v>
      </c>
      <c r="G33" s="63" t="str">
        <f t="shared" si="28"/>
        <v>#REF!</v>
      </c>
      <c r="H33" s="63" t="str">
        <f t="shared" si="29"/>
        <v>#REF!</v>
      </c>
      <c r="I33" s="63">
        <v>20000.0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42">
        <f t="shared" ref="AX33:BA33" si="39">SUM(B33,F33,J33,N33,R33,V33,Z33,AD33,AH33,AL33,AP33,AT33)</f>
        <v>18000</v>
      </c>
      <c r="AY33" s="43" t="str">
        <f t="shared" si="39"/>
        <v>#REF!</v>
      </c>
      <c r="AZ33" s="25" t="str">
        <f t="shared" si="39"/>
        <v>#REF!</v>
      </c>
      <c r="BA33" s="44">
        <f t="shared" si="39"/>
        <v>20000</v>
      </c>
      <c r="BB33" s="45"/>
      <c r="BC33" s="5"/>
      <c r="BD33" s="45"/>
      <c r="BE33" s="5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ht="9.75" customHeight="1">
      <c r="A34" s="61" t="s">
        <v>61</v>
      </c>
      <c r="B34" s="38"/>
      <c r="C34" s="38"/>
      <c r="D34" s="38"/>
      <c r="E34" s="38"/>
      <c r="F34" s="62">
        <v>9000.0</v>
      </c>
      <c r="G34" s="63" t="str">
        <f t="shared" si="28"/>
        <v>#REF!</v>
      </c>
      <c r="H34" s="63" t="str">
        <f t="shared" si="29"/>
        <v>#REF!</v>
      </c>
      <c r="I34" s="63">
        <v>8000.0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42">
        <f t="shared" ref="AX34:BA34" si="40">SUM(B34,F34,J34,N34,R34,V34,Z34,AD34,AH34,AL34,AP34,AT34)</f>
        <v>9000</v>
      </c>
      <c r="AY34" s="43" t="str">
        <f t="shared" si="40"/>
        <v>#REF!</v>
      </c>
      <c r="AZ34" s="25" t="str">
        <f t="shared" si="40"/>
        <v>#REF!</v>
      </c>
      <c r="BA34" s="44">
        <f t="shared" si="40"/>
        <v>8000</v>
      </c>
      <c r="BB34" s="45"/>
      <c r="BC34" s="5"/>
      <c r="BD34" s="45"/>
      <c r="BE34" s="5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ht="9.75" customHeight="1">
      <c r="A35" s="61" t="s">
        <v>62</v>
      </c>
      <c r="B35" s="38"/>
      <c r="C35" s="38"/>
      <c r="D35" s="38"/>
      <c r="E35" s="38"/>
      <c r="F35" s="62">
        <v>10000.0</v>
      </c>
      <c r="G35" s="63" t="str">
        <f t="shared" si="28"/>
        <v>#REF!</v>
      </c>
      <c r="H35" s="63" t="str">
        <f t="shared" si="29"/>
        <v>#REF!</v>
      </c>
      <c r="I35" s="63">
        <v>6000.0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42">
        <f t="shared" ref="AX35:BA35" si="41">SUM(B35,F35,J35,N35,R35,V35,Z35,AD35,AH35,AL35,AP35,AT35)</f>
        <v>10000</v>
      </c>
      <c r="AY35" s="43" t="str">
        <f t="shared" si="41"/>
        <v>#REF!</v>
      </c>
      <c r="AZ35" s="25" t="str">
        <f t="shared" si="41"/>
        <v>#REF!</v>
      </c>
      <c r="BA35" s="44">
        <f t="shared" si="41"/>
        <v>6000</v>
      </c>
      <c r="BB35" s="45"/>
      <c r="BC35" s="5"/>
      <c r="BD35" s="45"/>
      <c r="BE35" s="5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ht="9.75" customHeight="1">
      <c r="A36" s="64" t="s">
        <v>63</v>
      </c>
      <c r="B36" s="41"/>
      <c r="C36" s="38"/>
      <c r="D36" s="38"/>
      <c r="E36" s="38"/>
      <c r="F36" s="41"/>
      <c r="G36" s="41"/>
      <c r="H36" s="41"/>
      <c r="I36" s="41"/>
      <c r="J36" s="41"/>
      <c r="K36" s="38"/>
      <c r="L36" s="38"/>
      <c r="M36" s="38"/>
      <c r="N36" s="65">
        <v>290000.0</v>
      </c>
      <c r="O36" s="66" t="str">
        <f t="shared" ref="O36:O41" si="43">COMUNIC!I124</f>
        <v>#REF!</v>
      </c>
      <c r="P36" s="66" t="str">
        <f t="shared" ref="P36:P41" si="44">(((O36/8)*4)+O36)*105%</f>
        <v>#REF!</v>
      </c>
      <c r="Q36" s="66">
        <v>293000.0</v>
      </c>
      <c r="R36" s="41"/>
      <c r="S36" s="38"/>
      <c r="T36" s="38"/>
      <c r="U36" s="38"/>
      <c r="V36" s="41"/>
      <c r="W36" s="38"/>
      <c r="X36" s="38"/>
      <c r="Y36" s="38"/>
      <c r="Z36" s="41"/>
      <c r="AA36" s="38"/>
      <c r="AB36" s="38"/>
      <c r="AC36" s="38"/>
      <c r="AD36" s="41"/>
      <c r="AE36" s="38"/>
      <c r="AF36" s="38"/>
      <c r="AG36" s="38"/>
      <c r="AH36" s="41"/>
      <c r="AI36" s="38"/>
      <c r="AJ36" s="38"/>
      <c r="AK36" s="38"/>
      <c r="AL36" s="41"/>
      <c r="AM36" s="38"/>
      <c r="AN36" s="38"/>
      <c r="AO36" s="38"/>
      <c r="AP36" s="41"/>
      <c r="AQ36" s="38"/>
      <c r="AR36" s="38"/>
      <c r="AS36" s="38"/>
      <c r="AT36" s="41"/>
      <c r="AU36" s="38"/>
      <c r="AV36" s="38"/>
      <c r="AW36" s="38"/>
      <c r="AX36" s="42">
        <f t="shared" ref="AX36:BA36" si="42">SUM(B36,F36,J36,N36,R36,V36,Z36,AD36,AH36,AL36,AP36,AT36)</f>
        <v>290000</v>
      </c>
      <c r="AY36" s="43" t="str">
        <f t="shared" si="42"/>
        <v>#REF!</v>
      </c>
      <c r="AZ36" s="25" t="str">
        <f t="shared" si="42"/>
        <v>#REF!</v>
      </c>
      <c r="BA36" s="44">
        <f t="shared" si="42"/>
        <v>293000</v>
      </c>
      <c r="BB36" s="45"/>
      <c r="BC36" s="5"/>
      <c r="BD36" s="45"/>
      <c r="BE36" s="5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ht="9.75" customHeight="1">
      <c r="A37" s="64" t="s">
        <v>64</v>
      </c>
      <c r="B37" s="41"/>
      <c r="C37" s="38"/>
      <c r="D37" s="38"/>
      <c r="E37" s="38"/>
      <c r="F37" s="41"/>
      <c r="G37" s="41"/>
      <c r="H37" s="41"/>
      <c r="I37" s="41"/>
      <c r="J37" s="41"/>
      <c r="K37" s="38"/>
      <c r="L37" s="38"/>
      <c r="M37" s="38"/>
      <c r="N37" s="65">
        <v>80000.0</v>
      </c>
      <c r="O37" s="66" t="str">
        <f t="shared" si="43"/>
        <v>#REF!</v>
      </c>
      <c r="P37" s="66" t="str">
        <f t="shared" si="44"/>
        <v>#REF!</v>
      </c>
      <c r="Q37" s="66">
        <v>92100.0</v>
      </c>
      <c r="R37" s="41"/>
      <c r="S37" s="38"/>
      <c r="T37" s="38"/>
      <c r="U37" s="38"/>
      <c r="V37" s="41"/>
      <c r="W37" s="38"/>
      <c r="X37" s="38"/>
      <c r="Y37" s="38"/>
      <c r="Z37" s="41"/>
      <c r="AA37" s="38"/>
      <c r="AB37" s="38"/>
      <c r="AC37" s="38"/>
      <c r="AD37" s="41"/>
      <c r="AE37" s="38"/>
      <c r="AF37" s="38"/>
      <c r="AG37" s="38"/>
      <c r="AH37" s="41"/>
      <c r="AI37" s="38"/>
      <c r="AJ37" s="38"/>
      <c r="AK37" s="38"/>
      <c r="AL37" s="41"/>
      <c r="AM37" s="38"/>
      <c r="AN37" s="38"/>
      <c r="AO37" s="38"/>
      <c r="AP37" s="41"/>
      <c r="AQ37" s="38"/>
      <c r="AR37" s="38"/>
      <c r="AS37" s="38"/>
      <c r="AT37" s="41"/>
      <c r="AU37" s="38"/>
      <c r="AV37" s="38"/>
      <c r="AW37" s="38"/>
      <c r="AX37" s="42">
        <f t="shared" ref="AX37:BA37" si="45">SUM(B37,F37,J37,N37,R37,V37,Z37,AD37,AH37,AL37,AP37,AT37)</f>
        <v>80000</v>
      </c>
      <c r="AY37" s="43" t="str">
        <f t="shared" si="45"/>
        <v>#REF!</v>
      </c>
      <c r="AZ37" s="25" t="str">
        <f t="shared" si="45"/>
        <v>#REF!</v>
      </c>
      <c r="BA37" s="44">
        <f t="shared" si="45"/>
        <v>92100</v>
      </c>
      <c r="BB37" s="45"/>
      <c r="BC37" s="5"/>
      <c r="BD37" s="45"/>
      <c r="BE37" s="5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ht="9.75" customHeight="1">
      <c r="A38" s="64" t="s">
        <v>65</v>
      </c>
      <c r="B38" s="41"/>
      <c r="C38" s="38"/>
      <c r="D38" s="38"/>
      <c r="E38" s="38"/>
      <c r="F38" s="41"/>
      <c r="G38" s="41"/>
      <c r="H38" s="41"/>
      <c r="I38" s="41"/>
      <c r="J38" s="41"/>
      <c r="K38" s="38"/>
      <c r="L38" s="38"/>
      <c r="M38" s="38"/>
      <c r="N38" s="65">
        <v>110000.0</v>
      </c>
      <c r="O38" s="66" t="str">
        <f t="shared" si="43"/>
        <v>#REF!</v>
      </c>
      <c r="P38" s="66" t="str">
        <f t="shared" si="44"/>
        <v>#REF!</v>
      </c>
      <c r="Q38" s="66">
        <v>110000.0</v>
      </c>
      <c r="R38" s="41"/>
      <c r="S38" s="38"/>
      <c r="T38" s="38"/>
      <c r="U38" s="38"/>
      <c r="V38" s="41"/>
      <c r="W38" s="38"/>
      <c r="X38" s="38"/>
      <c r="Y38" s="38"/>
      <c r="Z38" s="41"/>
      <c r="AA38" s="38"/>
      <c r="AB38" s="38"/>
      <c r="AC38" s="38"/>
      <c r="AD38" s="41"/>
      <c r="AE38" s="38"/>
      <c r="AF38" s="38"/>
      <c r="AG38" s="38"/>
      <c r="AH38" s="41"/>
      <c r="AI38" s="38"/>
      <c r="AJ38" s="38"/>
      <c r="AK38" s="38"/>
      <c r="AL38" s="41"/>
      <c r="AM38" s="38"/>
      <c r="AN38" s="38"/>
      <c r="AO38" s="38"/>
      <c r="AP38" s="41"/>
      <c r="AQ38" s="38"/>
      <c r="AR38" s="38"/>
      <c r="AS38" s="38"/>
      <c r="AT38" s="41"/>
      <c r="AU38" s="38"/>
      <c r="AV38" s="38"/>
      <c r="AW38" s="38"/>
      <c r="AX38" s="42">
        <f t="shared" ref="AX38:BA38" si="46">SUM(B38,F38,J38,N38,R38,V38,Z38,AD38,AH38,AL38,AP38,AT38)</f>
        <v>110000</v>
      </c>
      <c r="AY38" s="43" t="str">
        <f t="shared" si="46"/>
        <v>#REF!</v>
      </c>
      <c r="AZ38" s="25" t="str">
        <f t="shared" si="46"/>
        <v>#REF!</v>
      </c>
      <c r="BA38" s="44">
        <f t="shared" si="46"/>
        <v>110000</v>
      </c>
      <c r="BB38" s="45"/>
      <c r="BC38" s="5"/>
      <c r="BD38" s="45"/>
      <c r="BE38" s="5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ht="9.75" customHeight="1">
      <c r="A39" s="64" t="s">
        <v>66</v>
      </c>
      <c r="B39" s="41"/>
      <c r="C39" s="38"/>
      <c r="D39" s="38"/>
      <c r="E39" s="38"/>
      <c r="F39" s="41"/>
      <c r="G39" s="41"/>
      <c r="H39" s="41"/>
      <c r="I39" s="41"/>
      <c r="J39" s="41"/>
      <c r="K39" s="38"/>
      <c r="L39" s="38"/>
      <c r="M39" s="38"/>
      <c r="N39" s="65">
        <v>60000.0</v>
      </c>
      <c r="O39" s="66" t="str">
        <f t="shared" si="43"/>
        <v>#REF!</v>
      </c>
      <c r="P39" s="66" t="str">
        <f t="shared" si="44"/>
        <v>#REF!</v>
      </c>
      <c r="Q39" s="66">
        <v>60000.0</v>
      </c>
      <c r="R39" s="41"/>
      <c r="S39" s="38"/>
      <c r="T39" s="38"/>
      <c r="U39" s="38"/>
      <c r="V39" s="41"/>
      <c r="W39" s="38"/>
      <c r="X39" s="38"/>
      <c r="Y39" s="38"/>
      <c r="Z39" s="41"/>
      <c r="AA39" s="38"/>
      <c r="AB39" s="38"/>
      <c r="AC39" s="38"/>
      <c r="AD39" s="41"/>
      <c r="AE39" s="38"/>
      <c r="AF39" s="38"/>
      <c r="AG39" s="38"/>
      <c r="AH39" s="41"/>
      <c r="AI39" s="38"/>
      <c r="AJ39" s="38"/>
      <c r="AK39" s="38"/>
      <c r="AL39" s="41"/>
      <c r="AM39" s="38"/>
      <c r="AN39" s="38"/>
      <c r="AO39" s="38"/>
      <c r="AP39" s="41"/>
      <c r="AQ39" s="38"/>
      <c r="AR39" s="38"/>
      <c r="AS39" s="38"/>
      <c r="AT39" s="41"/>
      <c r="AU39" s="38"/>
      <c r="AV39" s="38"/>
      <c r="AW39" s="38"/>
      <c r="AX39" s="42">
        <f t="shared" ref="AX39:BA39" si="47">SUM(B39,F39,J39,N39,R39,V39,Z39,AD39,AH39,AL39,AP39,AT39)</f>
        <v>60000</v>
      </c>
      <c r="AY39" s="43" t="str">
        <f t="shared" si="47"/>
        <v>#REF!</v>
      </c>
      <c r="AZ39" s="25" t="str">
        <f t="shared" si="47"/>
        <v>#REF!</v>
      </c>
      <c r="BA39" s="44">
        <f t="shared" si="47"/>
        <v>60000</v>
      </c>
      <c r="BB39" s="45"/>
      <c r="BC39" s="5"/>
      <c r="BD39" s="45"/>
      <c r="BE39" s="5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ht="29.25" customHeight="1">
      <c r="A40" s="64" t="s">
        <v>67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65">
        <v>30000.0</v>
      </c>
      <c r="O40" s="66" t="str">
        <f t="shared" si="43"/>
        <v>#REF!</v>
      </c>
      <c r="P40" s="66" t="str">
        <f t="shared" si="44"/>
        <v>#REF!</v>
      </c>
      <c r="Q40" s="66">
        <v>30000.0</v>
      </c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42">
        <f t="shared" ref="AX40:BA40" si="48">SUM(B40,F40,J40,N40,R40,V40,Z40,AD40,AH40,AL40,AP40,AT40)</f>
        <v>30000</v>
      </c>
      <c r="AY40" s="43" t="str">
        <f t="shared" si="48"/>
        <v>#REF!</v>
      </c>
      <c r="AZ40" s="25" t="str">
        <f t="shared" si="48"/>
        <v>#REF!</v>
      </c>
      <c r="BA40" s="44">
        <f t="shared" si="48"/>
        <v>30000</v>
      </c>
      <c r="BB40" s="45"/>
      <c r="BC40" s="5"/>
      <c r="BD40" s="45"/>
      <c r="BE40" s="5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ht="9.75" customHeight="1">
      <c r="A41" s="64" t="s">
        <v>68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65">
        <v>100000.0</v>
      </c>
      <c r="O41" s="66" t="str">
        <f t="shared" si="43"/>
        <v>#REF!</v>
      </c>
      <c r="P41" s="66" t="str">
        <f t="shared" si="44"/>
        <v>#REF!</v>
      </c>
      <c r="Q41" s="66">
        <v>0.0</v>
      </c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42">
        <f t="shared" ref="AX41:BA41" si="49">SUM(B41,F41,J41,N41,R41,V41,Z41,AD41,AH41,AL41,AP41,AT41)</f>
        <v>100000</v>
      </c>
      <c r="AY41" s="43" t="str">
        <f t="shared" si="49"/>
        <v>#REF!</v>
      </c>
      <c r="AZ41" s="25" t="str">
        <f t="shared" si="49"/>
        <v>#REF!</v>
      </c>
      <c r="BA41" s="44">
        <f t="shared" si="49"/>
        <v>0</v>
      </c>
      <c r="BB41" s="45"/>
      <c r="BC41" s="5"/>
      <c r="BD41" s="45"/>
      <c r="BE41" s="5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ht="9.75" customHeight="1">
      <c r="A42" s="64" t="s">
        <v>69</v>
      </c>
      <c r="B42" s="65">
        <v>79500.0</v>
      </c>
      <c r="C42" s="66" t="str">
        <f>COORD!I1087</f>
        <v>#REF!</v>
      </c>
      <c r="D42" s="66" t="str">
        <f>(((C42/8)*4)+C42)*105%</f>
        <v>#REF!</v>
      </c>
      <c r="E42" s="66">
        <f>B42*105%</f>
        <v>83475</v>
      </c>
      <c r="F42" s="38"/>
      <c r="G42" s="38"/>
      <c r="H42" s="38"/>
      <c r="I42" s="38"/>
      <c r="J42" s="38"/>
      <c r="K42" s="38"/>
      <c r="L42" s="38"/>
      <c r="M42" s="38"/>
      <c r="N42" s="67"/>
      <c r="O42" s="41"/>
      <c r="P42" s="41"/>
      <c r="Q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42">
        <f t="shared" ref="AX42:BA42" si="50">SUM(B42,F42,J42,N42,R42,V42,Z42,AD42,AH42,AL42,AP42,AT42)</f>
        <v>79500</v>
      </c>
      <c r="AY42" s="43" t="str">
        <f t="shared" si="50"/>
        <v>#REF!</v>
      </c>
      <c r="AZ42" s="25" t="str">
        <f t="shared" si="50"/>
        <v>#REF!</v>
      </c>
      <c r="BA42" s="44">
        <f t="shared" si="50"/>
        <v>83475</v>
      </c>
      <c r="BB42" s="45"/>
      <c r="BC42" s="5"/>
      <c r="BD42" s="45"/>
      <c r="BE42" s="5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ht="9.75" customHeight="1">
      <c r="A43" s="68" t="s">
        <v>70</v>
      </c>
      <c r="B43" s="38"/>
      <c r="C43" s="41"/>
      <c r="D43" s="41"/>
      <c r="E43" s="41"/>
      <c r="F43" s="38"/>
      <c r="G43" s="41"/>
      <c r="H43" s="41"/>
      <c r="I43" s="41"/>
      <c r="J43" s="38"/>
      <c r="K43" s="41"/>
      <c r="L43" s="41"/>
      <c r="M43" s="41"/>
      <c r="N43" s="38"/>
      <c r="O43" s="38"/>
      <c r="P43" s="38"/>
      <c r="Q43" s="38"/>
      <c r="R43" s="38"/>
      <c r="S43" s="41"/>
      <c r="T43" s="41"/>
      <c r="U43" s="41"/>
      <c r="V43" s="69">
        <v>200000.0</v>
      </c>
      <c r="W43" s="69" t="str">
        <f>CULT!I54</f>
        <v>#REF!</v>
      </c>
      <c r="X43" s="69" t="str">
        <f t="shared" ref="X43:X45" si="52">(((W43/8)*4)+W43)*105%</f>
        <v>#REF!</v>
      </c>
      <c r="Y43" s="69">
        <v>200000.0</v>
      </c>
      <c r="Z43" s="38"/>
      <c r="AA43" s="41"/>
      <c r="AB43" s="41"/>
      <c r="AC43" s="41"/>
      <c r="AD43" s="38"/>
      <c r="AE43" s="41"/>
      <c r="AF43" s="41"/>
      <c r="AG43" s="41"/>
      <c r="AH43" s="38"/>
      <c r="AI43" s="41"/>
      <c r="AJ43" s="41"/>
      <c r="AK43" s="41"/>
      <c r="AL43" s="38"/>
      <c r="AM43" s="41"/>
      <c r="AN43" s="41"/>
      <c r="AO43" s="41"/>
      <c r="AP43" s="38"/>
      <c r="AQ43" s="41"/>
      <c r="AR43" s="41"/>
      <c r="AS43" s="41"/>
      <c r="AT43" s="69">
        <v>35000.0</v>
      </c>
      <c r="AU43" s="69" t="str">
        <f>TERC!I354</f>
        <v>#REF!</v>
      </c>
      <c r="AV43" s="69" t="str">
        <f>(((AU43/8)*4)+AU43)*105%</f>
        <v>#REF!</v>
      </c>
      <c r="AW43" s="69">
        <v>35000.0</v>
      </c>
      <c r="AX43" s="42">
        <f t="shared" ref="AX43:BA43" si="51">SUM(B43,F43,J43,N43,R43,V43,Z43,AD43,AH43,AL43,AP43,AT43)</f>
        <v>235000</v>
      </c>
      <c r="AY43" s="43" t="str">
        <f t="shared" si="51"/>
        <v>#REF!</v>
      </c>
      <c r="AZ43" s="25" t="str">
        <f t="shared" si="51"/>
        <v>#REF!</v>
      </c>
      <c r="BA43" s="44">
        <f t="shared" si="51"/>
        <v>235000</v>
      </c>
      <c r="BB43" s="45"/>
      <c r="BC43" s="5"/>
      <c r="BD43" s="45"/>
      <c r="BE43" s="5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ht="9.75" customHeight="1">
      <c r="A44" s="68" t="s">
        <v>71</v>
      </c>
      <c r="B44" s="38"/>
      <c r="C44" s="41"/>
      <c r="D44" s="41"/>
      <c r="E44" s="41"/>
      <c r="F44" s="38"/>
      <c r="G44" s="41"/>
      <c r="H44" s="41"/>
      <c r="I44" s="41"/>
      <c r="J44" s="38"/>
      <c r="K44" s="41"/>
      <c r="L44" s="41"/>
      <c r="M44" s="41"/>
      <c r="N44" s="38"/>
      <c r="O44" s="38"/>
      <c r="P44" s="38"/>
      <c r="Q44" s="38"/>
      <c r="R44" s="38"/>
      <c r="S44" s="41"/>
      <c r="T44" s="41"/>
      <c r="U44" s="41"/>
      <c r="V44" s="69">
        <v>30000.0</v>
      </c>
      <c r="W44" s="69"/>
      <c r="X44" s="69">
        <f t="shared" si="52"/>
        <v>0</v>
      </c>
      <c r="Y44" s="69">
        <v>30000.0</v>
      </c>
      <c r="Z44" s="38"/>
      <c r="AA44" s="41"/>
      <c r="AB44" s="41"/>
      <c r="AC44" s="41"/>
      <c r="AD44" s="38"/>
      <c r="AE44" s="41"/>
      <c r="AF44" s="41"/>
      <c r="AG44" s="41"/>
      <c r="AH44" s="38"/>
      <c r="AI44" s="41"/>
      <c r="AJ44" s="41"/>
      <c r="AK44" s="41"/>
      <c r="AL44" s="38"/>
      <c r="AM44" s="41"/>
      <c r="AN44" s="41"/>
      <c r="AO44" s="41"/>
      <c r="AP44" s="38"/>
      <c r="AQ44" s="41"/>
      <c r="AR44" s="41"/>
      <c r="AS44" s="41"/>
      <c r="AT44" s="38"/>
      <c r="AU44" s="41"/>
      <c r="AV44" s="41"/>
      <c r="AW44" s="41"/>
      <c r="AX44" s="42">
        <f t="shared" ref="AX44:BA44" si="53">SUM(B44,F44,J44,N44,R44,V44,Z44,AD44,AH44,AL44,AP44,AT44)</f>
        <v>30000</v>
      </c>
      <c r="AY44" s="43">
        <f t="shared" si="53"/>
        <v>0</v>
      </c>
      <c r="AZ44" s="25">
        <f t="shared" si="53"/>
        <v>0</v>
      </c>
      <c r="BA44" s="44">
        <f t="shared" si="53"/>
        <v>30000</v>
      </c>
      <c r="BB44" s="45"/>
      <c r="BC44" s="5"/>
      <c r="BD44" s="45"/>
      <c r="BE44" s="5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ht="9.75" customHeight="1">
      <c r="A45" s="68" t="s">
        <v>72</v>
      </c>
      <c r="B45" s="38"/>
      <c r="C45" s="41"/>
      <c r="D45" s="41"/>
      <c r="E45" s="41"/>
      <c r="F45" s="38"/>
      <c r="G45" s="41"/>
      <c r="H45" s="41"/>
      <c r="I45" s="41"/>
      <c r="J45" s="38"/>
      <c r="K45" s="41"/>
      <c r="L45" s="41"/>
      <c r="M45" s="41"/>
      <c r="N45" s="38"/>
      <c r="O45" s="38"/>
      <c r="P45" s="38"/>
      <c r="Q45" s="38"/>
      <c r="R45" s="38"/>
      <c r="S45" s="41"/>
      <c r="T45" s="41"/>
      <c r="U45" s="41"/>
      <c r="V45" s="69">
        <v>25000.0</v>
      </c>
      <c r="W45" s="69" t="str">
        <f>CULT!I56</f>
        <v>#REF!</v>
      </c>
      <c r="X45" s="69" t="str">
        <f t="shared" si="52"/>
        <v>#REF!</v>
      </c>
      <c r="Y45" s="69">
        <v>25000.0</v>
      </c>
      <c r="Z45" s="38"/>
      <c r="AA45" s="41"/>
      <c r="AB45" s="41"/>
      <c r="AC45" s="41"/>
      <c r="AD45" s="38"/>
      <c r="AE45" s="41"/>
      <c r="AF45" s="41"/>
      <c r="AG45" s="41"/>
      <c r="AH45" s="38"/>
      <c r="AI45" s="41"/>
      <c r="AJ45" s="41"/>
      <c r="AK45" s="41"/>
      <c r="AL45" s="38"/>
      <c r="AM45" s="41"/>
      <c r="AN45" s="41"/>
      <c r="AO45" s="41"/>
      <c r="AP45" s="38"/>
      <c r="AQ45" s="41"/>
      <c r="AR45" s="41"/>
      <c r="AS45" s="41"/>
      <c r="AT45" s="38"/>
      <c r="AU45" s="41"/>
      <c r="AV45" s="41"/>
      <c r="AW45" s="41"/>
      <c r="AX45" s="42">
        <f t="shared" ref="AX45:BA45" si="54">SUM(B45,F45,J45,N45,R45,V45,Z45,AD45,AH45,AL45,AP45,AT45)</f>
        <v>25000</v>
      </c>
      <c r="AY45" s="43" t="str">
        <f t="shared" si="54"/>
        <v>#REF!</v>
      </c>
      <c r="AZ45" s="25" t="str">
        <f t="shared" si="54"/>
        <v>#REF!</v>
      </c>
      <c r="BA45" s="44">
        <f t="shared" si="54"/>
        <v>25000</v>
      </c>
      <c r="BB45" s="45"/>
      <c r="BC45" s="5"/>
      <c r="BD45" s="45"/>
      <c r="BE45" s="5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ht="9.75" customHeight="1">
      <c r="A46" s="70" t="s">
        <v>73</v>
      </c>
      <c r="B46" s="38"/>
      <c r="C46" s="41"/>
      <c r="D46" s="41"/>
      <c r="E46" s="41"/>
      <c r="F46" s="38"/>
      <c r="G46" s="41"/>
      <c r="H46" s="41"/>
      <c r="I46" s="41"/>
      <c r="J46" s="38"/>
      <c r="K46" s="41"/>
      <c r="L46" s="41"/>
      <c r="M46" s="41"/>
      <c r="N46" s="38"/>
      <c r="O46" s="38"/>
      <c r="P46" s="38"/>
      <c r="Q46" s="38"/>
      <c r="R46" s="38"/>
      <c r="S46" s="41"/>
      <c r="T46" s="41"/>
      <c r="U46" s="41"/>
      <c r="V46" s="38"/>
      <c r="W46" s="41"/>
      <c r="X46" s="41"/>
      <c r="Y46" s="41"/>
      <c r="Z46" s="57">
        <v>50500.0</v>
      </c>
      <c r="AA46" s="57" t="str">
        <f t="shared" ref="AA46:AA48" si="56">FINAN!I144</f>
        <v>#REF!</v>
      </c>
      <c r="AB46" s="57" t="str">
        <f t="shared" ref="AB46:AB48" si="57">(((AA46/8)*4)+AA46)*106%</f>
        <v>#REF!</v>
      </c>
      <c r="AC46" s="57">
        <f>Z46*106%</f>
        <v>53530</v>
      </c>
      <c r="AD46" s="38"/>
      <c r="AE46" s="41"/>
      <c r="AF46" s="41"/>
      <c r="AG46" s="41"/>
      <c r="AH46" s="57">
        <v>450000.0</v>
      </c>
      <c r="AI46" s="57" t="str">
        <f>JUR!I534</f>
        <v>#REF!</v>
      </c>
      <c r="AJ46" s="57" t="str">
        <f>(((AI46/8)*4)+AI46)*105%</f>
        <v>#REF!</v>
      </c>
      <c r="AK46" s="57">
        <v>558500.0</v>
      </c>
      <c r="AL46" s="38"/>
      <c r="AM46" s="41"/>
      <c r="AN46" s="41"/>
      <c r="AO46" s="41"/>
      <c r="AP46" s="38"/>
      <c r="AQ46" s="41"/>
      <c r="AR46" s="41"/>
      <c r="AS46" s="41"/>
      <c r="AT46" s="38"/>
      <c r="AU46" s="41"/>
      <c r="AV46" s="41"/>
      <c r="AW46" s="41"/>
      <c r="AX46" s="42">
        <f t="shared" ref="AX46:BA46" si="55">SUM(B46,F46,J46,N46,R46,V46,Z46,AD46,AH46,AL46,AP46,AT46)</f>
        <v>500500</v>
      </c>
      <c r="AY46" s="43" t="str">
        <f t="shared" si="55"/>
        <v>#REF!</v>
      </c>
      <c r="AZ46" s="25" t="str">
        <f t="shared" si="55"/>
        <v>#REF!</v>
      </c>
      <c r="BA46" s="44">
        <f t="shared" si="55"/>
        <v>612030</v>
      </c>
      <c r="BB46" s="45"/>
      <c r="BC46" s="5"/>
      <c r="BD46" s="45"/>
      <c r="BE46" s="5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ht="9.75" customHeight="1">
      <c r="A47" s="70" t="s">
        <v>74</v>
      </c>
      <c r="B47" s="38"/>
      <c r="C47" s="41"/>
      <c r="D47" s="41"/>
      <c r="E47" s="41"/>
      <c r="F47" s="38"/>
      <c r="G47" s="41"/>
      <c r="H47" s="41"/>
      <c r="I47" s="41"/>
      <c r="J47" s="38"/>
      <c r="K47" s="41"/>
      <c r="L47" s="41"/>
      <c r="M47" s="41"/>
      <c r="N47" s="38"/>
      <c r="O47" s="38"/>
      <c r="P47" s="38"/>
      <c r="Q47" s="38"/>
      <c r="R47" s="38"/>
      <c r="S47" s="41"/>
      <c r="T47" s="41"/>
      <c r="U47" s="41"/>
      <c r="V47" s="38"/>
      <c r="W47" s="41"/>
      <c r="X47" s="41"/>
      <c r="Y47" s="41"/>
      <c r="Z47" s="57">
        <v>59000.0</v>
      </c>
      <c r="AA47" s="57" t="str">
        <f t="shared" si="56"/>
        <v>#REF!</v>
      </c>
      <c r="AB47" s="57" t="str">
        <f t="shared" si="57"/>
        <v>#REF!</v>
      </c>
      <c r="AC47" s="57">
        <v>74800.0</v>
      </c>
      <c r="AD47" s="38"/>
      <c r="AE47" s="41"/>
      <c r="AF47" s="41"/>
      <c r="AG47" s="41"/>
      <c r="AH47" s="38"/>
      <c r="AI47" s="41"/>
      <c r="AJ47" s="41"/>
      <c r="AK47" s="41"/>
      <c r="AL47" s="38"/>
      <c r="AM47" s="41"/>
      <c r="AN47" s="41"/>
      <c r="AO47" s="41"/>
      <c r="AP47" s="38"/>
      <c r="AQ47" s="41"/>
      <c r="AR47" s="41"/>
      <c r="AS47" s="41"/>
      <c r="AT47" s="38"/>
      <c r="AU47" s="41"/>
      <c r="AV47" s="41"/>
      <c r="AW47" s="41"/>
      <c r="AX47" s="42">
        <f t="shared" ref="AX47:BA47" si="58">SUM(B47,F47,J47,N47,R47,V47,Z47,AD47,AH47,AL47,AP47,AT47)</f>
        <v>59000</v>
      </c>
      <c r="AY47" s="43" t="str">
        <f t="shared" si="58"/>
        <v>#REF!</v>
      </c>
      <c r="AZ47" s="25" t="str">
        <f t="shared" si="58"/>
        <v>#REF!</v>
      </c>
      <c r="BA47" s="44">
        <f t="shared" si="58"/>
        <v>74800</v>
      </c>
      <c r="BB47" s="45"/>
      <c r="BC47" s="5"/>
      <c r="BD47" s="45"/>
      <c r="BE47" s="5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ht="9.75" customHeight="1">
      <c r="A48" s="70" t="s">
        <v>75</v>
      </c>
      <c r="B48" s="38"/>
      <c r="C48" s="41"/>
      <c r="D48" s="41"/>
      <c r="E48" s="41"/>
      <c r="F48" s="38"/>
      <c r="G48" s="41"/>
      <c r="H48" s="41"/>
      <c r="I48" s="41"/>
      <c r="J48" s="38"/>
      <c r="K48" s="41"/>
      <c r="L48" s="41"/>
      <c r="M48" s="41"/>
      <c r="N48" s="38"/>
      <c r="O48" s="38"/>
      <c r="P48" s="38"/>
      <c r="Q48" s="38"/>
      <c r="R48" s="38"/>
      <c r="S48" s="41"/>
      <c r="T48" s="41"/>
      <c r="U48" s="41"/>
      <c r="V48" s="38"/>
      <c r="W48" s="41"/>
      <c r="X48" s="41"/>
      <c r="Y48" s="41"/>
      <c r="Z48" s="57">
        <v>2900.0</v>
      </c>
      <c r="AA48" s="57" t="str">
        <f t="shared" si="56"/>
        <v>#REF!</v>
      </c>
      <c r="AB48" s="57" t="str">
        <f t="shared" si="57"/>
        <v>#REF!</v>
      </c>
      <c r="AC48" s="57">
        <v>3000.0</v>
      </c>
      <c r="AD48" s="38"/>
      <c r="AE48" s="41"/>
      <c r="AF48" s="41"/>
      <c r="AG48" s="41"/>
      <c r="AH48" s="38"/>
      <c r="AI48" s="41"/>
      <c r="AJ48" s="41"/>
      <c r="AK48" s="41"/>
      <c r="AL48" s="38"/>
      <c r="AM48" s="41"/>
      <c r="AN48" s="41"/>
      <c r="AO48" s="41"/>
      <c r="AP48" s="38"/>
      <c r="AQ48" s="41"/>
      <c r="AR48" s="41"/>
      <c r="AS48" s="41"/>
      <c r="AT48" s="38"/>
      <c r="AU48" s="41"/>
      <c r="AV48" s="41"/>
      <c r="AW48" s="41"/>
      <c r="AX48" s="42">
        <f t="shared" ref="AX48:BA48" si="59">SUM(B48,F48,J48,N48,R48,V48,Z48,AD48,AH48,AL48,AP48,AT48)</f>
        <v>2900</v>
      </c>
      <c r="AY48" s="43" t="str">
        <f t="shared" si="59"/>
        <v>#REF!</v>
      </c>
      <c r="AZ48" s="25" t="str">
        <f t="shared" si="59"/>
        <v>#REF!</v>
      </c>
      <c r="BA48" s="44">
        <f t="shared" si="59"/>
        <v>3000</v>
      </c>
      <c r="BB48" s="45"/>
      <c r="BC48" s="5"/>
      <c r="BD48" s="45"/>
      <c r="BE48" s="5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ht="9.75" customHeight="1">
      <c r="A49" s="71" t="s">
        <v>76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72">
        <v>24000.0</v>
      </c>
      <c r="AE49" s="72" t="str">
        <f t="shared" ref="AE49:AE50" si="61">FORM!I246</f>
        <v>#REF!</v>
      </c>
      <c r="AF49" s="72" t="str">
        <f t="shared" ref="AF49:AF50" si="62">(((AE49/8)*4)+AE49)*105%</f>
        <v>#REF!</v>
      </c>
      <c r="AG49" s="72">
        <v>24000.0</v>
      </c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42">
        <f t="shared" ref="AX49:BA49" si="60">SUM(B49,F49,J49,N49,R49,V49,Z49,AD49,AH49,AL49,AP49,AT49)</f>
        <v>24000</v>
      </c>
      <c r="AY49" s="43" t="str">
        <f t="shared" si="60"/>
        <v>#REF!</v>
      </c>
      <c r="AZ49" s="25" t="str">
        <f t="shared" si="60"/>
        <v>#REF!</v>
      </c>
      <c r="BA49" s="44">
        <f t="shared" si="60"/>
        <v>24000</v>
      </c>
      <c r="BB49" s="6"/>
      <c r="BC49" s="5"/>
      <c r="BD49" s="45"/>
      <c r="BE49" s="5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ht="9.75" customHeight="1">
      <c r="A50" s="71" t="s">
        <v>77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72">
        <v>106000.0</v>
      </c>
      <c r="AE50" s="72" t="str">
        <f t="shared" si="61"/>
        <v>#REF!</v>
      </c>
      <c r="AF50" s="72" t="str">
        <f t="shared" si="62"/>
        <v>#REF!</v>
      </c>
      <c r="AG50" s="72">
        <v>106000.0</v>
      </c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42">
        <f t="shared" ref="AX50:BA50" si="63">SUM(B50,F50,J50,N50,R50,V50,Z50,AD50,AH50,AL50,AP50,AT50)</f>
        <v>106000</v>
      </c>
      <c r="AY50" s="43" t="str">
        <f t="shared" si="63"/>
        <v>#REF!</v>
      </c>
      <c r="AZ50" s="25" t="str">
        <f t="shared" si="63"/>
        <v>#REF!</v>
      </c>
      <c r="BA50" s="44">
        <f t="shared" si="63"/>
        <v>106000</v>
      </c>
      <c r="BB50" s="6"/>
      <c r="BC50" s="5"/>
      <c r="BD50" s="45"/>
      <c r="BE50" s="5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ht="9.75" customHeight="1">
      <c r="A51" s="71" t="s">
        <v>78</v>
      </c>
      <c r="B51" s="73">
        <v>100000.0</v>
      </c>
      <c r="C51" s="73" t="str">
        <f t="shared" ref="C51:C52" si="65">COORD!I1088</f>
        <v>#REF!</v>
      </c>
      <c r="D51" s="73" t="str">
        <f t="shared" ref="D51:D52" si="66">(((C51/8)*4)+C51)*105%</f>
        <v>#REF!</v>
      </c>
      <c r="E51" s="73">
        <v>117000.0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42">
        <f t="shared" ref="AX51:BA51" si="64">SUM(B51,F51,J51,N51,R51,V51,Z51,AD51,AH51,AL51,AP51,AT51)</f>
        <v>100000</v>
      </c>
      <c r="AY51" s="43" t="str">
        <f t="shared" si="64"/>
        <v>#REF!</v>
      </c>
      <c r="AZ51" s="25" t="str">
        <f t="shared" si="64"/>
        <v>#REF!</v>
      </c>
      <c r="BA51" s="44">
        <f t="shared" si="64"/>
        <v>117000</v>
      </c>
      <c r="BB51" s="6"/>
      <c r="BC51" s="5"/>
      <c r="BD51" s="45"/>
      <c r="BE51" s="5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ht="9.75" customHeight="1">
      <c r="A52" s="71" t="s">
        <v>79</v>
      </c>
      <c r="B52" s="73">
        <v>26000.0</v>
      </c>
      <c r="C52" s="73" t="str">
        <f t="shared" si="65"/>
        <v>#REF!</v>
      </c>
      <c r="D52" s="73" t="str">
        <f t="shared" si="66"/>
        <v>#REF!</v>
      </c>
      <c r="E52" s="73">
        <v>32300.0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42">
        <f t="shared" ref="AX52:BA52" si="67">SUM(B52,F52,J52,N52,R52,V52,Z52,AD52,AH52,AL52,AP52,AT52)</f>
        <v>26000</v>
      </c>
      <c r="AY52" s="43" t="str">
        <f t="shared" si="67"/>
        <v>#REF!</v>
      </c>
      <c r="AZ52" s="25" t="str">
        <f t="shared" si="67"/>
        <v>#REF!</v>
      </c>
      <c r="BA52" s="44">
        <f t="shared" si="67"/>
        <v>32300</v>
      </c>
      <c r="BB52" s="6"/>
      <c r="BC52" s="5"/>
      <c r="BD52" s="6"/>
      <c r="BE52" s="5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ht="9.75" customHeight="1">
      <c r="A53" s="71" t="s">
        <v>80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72">
        <v>100000.0</v>
      </c>
      <c r="AE53" s="72" t="str">
        <f>FORM!I248</f>
        <v>#REF!</v>
      </c>
      <c r="AF53" s="72" t="str">
        <f>(((AE53/8)*4)+AE53)*105%</f>
        <v>#REF!</v>
      </c>
      <c r="AG53" s="72">
        <v>100000.0</v>
      </c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42">
        <f t="shared" ref="AX53:BA53" si="68">SUM(B53,F53,J53,N53,R53,V53,Z53,AD53,AH53,AL53,AP53,AT53)</f>
        <v>100000</v>
      </c>
      <c r="AY53" s="43" t="str">
        <f t="shared" si="68"/>
        <v>#REF!</v>
      </c>
      <c r="AZ53" s="25" t="str">
        <f t="shared" si="68"/>
        <v>#REF!</v>
      </c>
      <c r="BA53" s="44">
        <f t="shared" si="68"/>
        <v>100000</v>
      </c>
      <c r="BB53" s="6"/>
      <c r="BC53" s="5"/>
      <c r="BD53" s="6"/>
      <c r="BE53" s="5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ht="9.75" customHeight="1">
      <c r="A54" s="74" t="s">
        <v>81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75">
        <v>30000.0</v>
      </c>
      <c r="AI54" s="75" t="str">
        <f t="shared" ref="AI54:AI56" si="70">JUR!I535</f>
        <v>#REF!</v>
      </c>
      <c r="AJ54" s="75" t="str">
        <f t="shared" ref="AJ54:AJ56" si="71">(((AI54/8)*4)+AI54)*105%</f>
        <v>#REF!</v>
      </c>
      <c r="AK54" s="75">
        <v>20600.0</v>
      </c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42">
        <f t="shared" ref="AX54:BA54" si="69">SUM(B54,F54,J54,N54,R54,V54,Z54,AD54,AH54,AL54,AP54,AT54)</f>
        <v>30000</v>
      </c>
      <c r="AY54" s="43" t="str">
        <f t="shared" si="69"/>
        <v>#REF!</v>
      </c>
      <c r="AZ54" s="25" t="str">
        <f t="shared" si="69"/>
        <v>#REF!</v>
      </c>
      <c r="BA54" s="44">
        <f t="shared" si="69"/>
        <v>20600</v>
      </c>
      <c r="BB54" s="6"/>
      <c r="BC54" s="5"/>
      <c r="BD54" s="6"/>
      <c r="BE54" s="5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ht="9.75" customHeight="1">
      <c r="A55" s="74" t="s">
        <v>82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75">
        <v>515000.0</v>
      </c>
      <c r="AI55" s="75" t="str">
        <f t="shared" si="70"/>
        <v>#REF!</v>
      </c>
      <c r="AJ55" s="75" t="str">
        <f t="shared" si="71"/>
        <v>#REF!</v>
      </c>
      <c r="AK55" s="75">
        <v>515000.0</v>
      </c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42">
        <f t="shared" ref="AX55:BA55" si="72">SUM(B55,F55,J55,N55,R55,V55,Z55,AD55,AH55,AL55,AP55,AT55)</f>
        <v>515000</v>
      </c>
      <c r="AY55" s="43" t="str">
        <f t="shared" si="72"/>
        <v>#REF!</v>
      </c>
      <c r="AZ55" s="25" t="str">
        <f t="shared" si="72"/>
        <v>#REF!</v>
      </c>
      <c r="BA55" s="44">
        <f t="shared" si="72"/>
        <v>515000</v>
      </c>
      <c r="BB55" s="6"/>
      <c r="BC55" s="5"/>
      <c r="BD55" s="6"/>
      <c r="BE55" s="5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ht="9.75" customHeight="1">
      <c r="A56" s="74" t="s">
        <v>83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75">
        <v>21200.0</v>
      </c>
      <c r="AI56" s="75" t="str">
        <f t="shared" si="70"/>
        <v>#REF!</v>
      </c>
      <c r="AJ56" s="75" t="str">
        <f t="shared" si="71"/>
        <v>#REF!</v>
      </c>
      <c r="AK56" s="75">
        <v>22000.0</v>
      </c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42">
        <f t="shared" ref="AX56:BA56" si="73">SUM(B56,F56,J56,N56,R56,V56,Z56,AD56,AH56,AL56,AP56,AT56)</f>
        <v>21200</v>
      </c>
      <c r="AY56" s="43" t="str">
        <f t="shared" si="73"/>
        <v>#REF!</v>
      </c>
      <c r="AZ56" s="25" t="str">
        <f t="shared" si="73"/>
        <v>#REF!</v>
      </c>
      <c r="BA56" s="44">
        <f t="shared" si="73"/>
        <v>22000</v>
      </c>
      <c r="BB56" s="6"/>
      <c r="BC56" s="5"/>
      <c r="BD56" s="6"/>
      <c r="BE56" s="5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ht="9.75" customHeight="1">
      <c r="A57" s="76" t="s">
        <v>84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77">
        <v>98500.0</v>
      </c>
      <c r="AM57" s="77" t="str">
        <f t="shared" ref="AM57:AM73" si="75">PATRI!I554</f>
        <v>#REF!</v>
      </c>
      <c r="AN57" s="77" t="str">
        <f t="shared" ref="AN57:AN73" si="76">(((AM57/8)*4)+AM57)*105%</f>
        <v>#REF!</v>
      </c>
      <c r="AO57" s="77">
        <v>100000.0</v>
      </c>
      <c r="AP57" s="38"/>
      <c r="AQ57" s="38"/>
      <c r="AR57" s="38"/>
      <c r="AS57" s="38"/>
      <c r="AT57" s="38"/>
      <c r="AU57" s="38"/>
      <c r="AV57" s="38"/>
      <c r="AW57" s="38"/>
      <c r="AX57" s="42">
        <f t="shared" ref="AX57:BA57" si="74">SUM(B57,F57,J57,N57,R57,V57,Z57,AD57,AH57,AL57,AP57,AT57)</f>
        <v>98500</v>
      </c>
      <c r="AY57" s="43" t="str">
        <f t="shared" si="74"/>
        <v>#REF!</v>
      </c>
      <c r="AZ57" s="25" t="str">
        <f t="shared" si="74"/>
        <v>#REF!</v>
      </c>
      <c r="BA57" s="44">
        <f t="shared" si="74"/>
        <v>100000</v>
      </c>
      <c r="BB57" s="6"/>
      <c r="BC57" s="5"/>
      <c r="BD57" s="6"/>
      <c r="BE57" s="5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ht="9.75" customHeight="1">
      <c r="A58" s="76" t="s">
        <v>85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77">
        <v>15000.0</v>
      </c>
      <c r="AM58" s="77" t="str">
        <f t="shared" si="75"/>
        <v>#REF!</v>
      </c>
      <c r="AN58" s="77" t="str">
        <f t="shared" si="76"/>
        <v>#REF!</v>
      </c>
      <c r="AO58" s="77">
        <v>15000.0</v>
      </c>
      <c r="AP58" s="38"/>
      <c r="AQ58" s="38"/>
      <c r="AR58" s="38"/>
      <c r="AS58" s="38"/>
      <c r="AT58" s="38"/>
      <c r="AU58" s="38"/>
      <c r="AV58" s="38"/>
      <c r="AW58" s="38"/>
      <c r="AX58" s="42">
        <f t="shared" ref="AX58:BA58" si="77">SUM(B58,F58,J58,N58,R58,V58,Z58,AD58,AH58,AL58,AP58,AT58)</f>
        <v>15000</v>
      </c>
      <c r="AY58" s="43" t="str">
        <f t="shared" si="77"/>
        <v>#REF!</v>
      </c>
      <c r="AZ58" s="25" t="str">
        <f t="shared" si="77"/>
        <v>#REF!</v>
      </c>
      <c r="BA58" s="44">
        <f t="shared" si="77"/>
        <v>15000</v>
      </c>
      <c r="BB58" s="6"/>
      <c r="BC58" s="5"/>
      <c r="BD58" s="6"/>
      <c r="BE58" s="5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ht="22.5" customHeight="1">
      <c r="A59" s="76" t="s">
        <v>86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77">
        <v>60000.0</v>
      </c>
      <c r="AM59" s="77" t="str">
        <f t="shared" si="75"/>
        <v>#REF!</v>
      </c>
      <c r="AN59" s="77" t="str">
        <f t="shared" si="76"/>
        <v>#REF!</v>
      </c>
      <c r="AO59" s="77">
        <v>60000.0</v>
      </c>
      <c r="AP59" s="38"/>
      <c r="AQ59" s="38"/>
      <c r="AR59" s="38"/>
      <c r="AS59" s="38"/>
      <c r="AT59" s="38"/>
      <c r="AU59" s="38"/>
      <c r="AV59" s="38"/>
      <c r="AW59" s="38"/>
      <c r="AX59" s="42">
        <f t="shared" ref="AX59:BA59" si="78">SUM(B59,F59,J59,N59,R59,V59,Z59,AD59,AH59,AL59,AP59,AT59)</f>
        <v>60000</v>
      </c>
      <c r="AY59" s="43" t="str">
        <f t="shared" si="78"/>
        <v>#REF!</v>
      </c>
      <c r="AZ59" s="25" t="str">
        <f t="shared" si="78"/>
        <v>#REF!</v>
      </c>
      <c r="BA59" s="44">
        <f t="shared" si="78"/>
        <v>60000</v>
      </c>
      <c r="BB59" s="6"/>
      <c r="BC59" s="5"/>
      <c r="BD59" s="6"/>
      <c r="BE59" s="5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ht="9.75" customHeight="1">
      <c r="A60" s="76" t="s">
        <v>87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77">
        <v>45000.0</v>
      </c>
      <c r="AM60" s="77" t="str">
        <f t="shared" si="75"/>
        <v>#REF!</v>
      </c>
      <c r="AN60" s="77" t="str">
        <f t="shared" si="76"/>
        <v>#REF!</v>
      </c>
      <c r="AO60" s="77">
        <v>45000.0</v>
      </c>
      <c r="AP60" s="38"/>
      <c r="AQ60" s="38"/>
      <c r="AR60" s="38"/>
      <c r="AS60" s="38"/>
      <c r="AT60" s="38"/>
      <c r="AU60" s="38"/>
      <c r="AV60" s="38"/>
      <c r="AW60" s="38"/>
      <c r="AX60" s="42">
        <f t="shared" ref="AX60:BA60" si="79">SUM(B60,F60,J60,N60,R60,V60,Z60,AD60,AH60,AL60,AP60,AT60)</f>
        <v>45000</v>
      </c>
      <c r="AY60" s="43" t="str">
        <f t="shared" si="79"/>
        <v>#REF!</v>
      </c>
      <c r="AZ60" s="25" t="str">
        <f t="shared" si="79"/>
        <v>#REF!</v>
      </c>
      <c r="BA60" s="44">
        <f t="shared" si="79"/>
        <v>45000</v>
      </c>
      <c r="BB60" s="6"/>
      <c r="BC60" s="5"/>
      <c r="BD60" s="6"/>
      <c r="BE60" s="5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ht="9.75" customHeight="1">
      <c r="A61" s="76" t="s">
        <v>88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77">
        <v>50000.0</v>
      </c>
      <c r="AM61" s="77" t="str">
        <f t="shared" si="75"/>
        <v>#REF!</v>
      </c>
      <c r="AN61" s="77" t="str">
        <f t="shared" si="76"/>
        <v>#REF!</v>
      </c>
      <c r="AO61" s="77">
        <v>52000.0</v>
      </c>
      <c r="AP61" s="38"/>
      <c r="AQ61" s="38"/>
      <c r="AR61" s="38"/>
      <c r="AS61" s="38"/>
      <c r="AT61" s="38"/>
      <c r="AU61" s="38"/>
      <c r="AV61" s="38"/>
      <c r="AW61" s="38"/>
      <c r="AX61" s="42">
        <f t="shared" ref="AX61:BA61" si="80">SUM(B61,F61,J61,N61,R61,V61,Z61,AD61,AH61,AL61,AP61,AT61)</f>
        <v>50000</v>
      </c>
      <c r="AY61" s="43" t="str">
        <f t="shared" si="80"/>
        <v>#REF!</v>
      </c>
      <c r="AZ61" s="25" t="str">
        <f t="shared" si="80"/>
        <v>#REF!</v>
      </c>
      <c r="BA61" s="44">
        <f t="shared" si="80"/>
        <v>52000</v>
      </c>
      <c r="BB61" s="6"/>
      <c r="BC61" s="5"/>
      <c r="BD61" s="6"/>
      <c r="BE61" s="5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ht="9.75" customHeight="1">
      <c r="A62" s="76" t="s">
        <v>89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77">
        <v>240000.0</v>
      </c>
      <c r="AM62" s="77" t="str">
        <f t="shared" si="75"/>
        <v>#REF!</v>
      </c>
      <c r="AN62" s="77" t="str">
        <f t="shared" si="76"/>
        <v>#REF!</v>
      </c>
      <c r="AO62" s="77"/>
      <c r="AP62" s="38"/>
      <c r="AQ62" s="38"/>
      <c r="AR62" s="38"/>
      <c r="AS62" s="38"/>
      <c r="AT62" s="38"/>
      <c r="AU62" s="38"/>
      <c r="AV62" s="38"/>
      <c r="AW62" s="38"/>
      <c r="AX62" s="42">
        <f t="shared" ref="AX62:BA62" si="81">SUM(B62,F62,J62,N62,R62,V62,Z62,AD62,AH62,AL62,AP62,AT62)</f>
        <v>240000</v>
      </c>
      <c r="AY62" s="43" t="str">
        <f t="shared" si="81"/>
        <v>#REF!</v>
      </c>
      <c r="AZ62" s="25" t="str">
        <f t="shared" si="81"/>
        <v>#REF!</v>
      </c>
      <c r="BA62" s="44">
        <f t="shared" si="81"/>
        <v>0</v>
      </c>
      <c r="BB62" s="6"/>
      <c r="BC62" s="5"/>
      <c r="BD62" s="6"/>
      <c r="BE62" s="5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ht="9.75" customHeight="1">
      <c r="A63" s="76" t="s">
        <v>90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77">
        <v>5600.0</v>
      </c>
      <c r="AM63" s="77" t="str">
        <f t="shared" si="75"/>
        <v>#REF!</v>
      </c>
      <c r="AN63" s="77" t="str">
        <f t="shared" si="76"/>
        <v>#REF!</v>
      </c>
      <c r="AO63" s="77">
        <v>7000.0</v>
      </c>
      <c r="AP63" s="38"/>
      <c r="AQ63" s="38"/>
      <c r="AR63" s="38"/>
      <c r="AS63" s="38"/>
      <c r="AT63" s="38"/>
      <c r="AU63" s="38"/>
      <c r="AV63" s="38"/>
      <c r="AW63" s="38"/>
      <c r="AX63" s="42">
        <f t="shared" ref="AX63:BA63" si="82">SUM(B63,F63,J63,N63,R63,V63,Z63,AD63,AH63,AL63,AP63,AT63)</f>
        <v>5600</v>
      </c>
      <c r="AY63" s="43" t="str">
        <f t="shared" si="82"/>
        <v>#REF!</v>
      </c>
      <c r="AZ63" s="25" t="str">
        <f t="shared" si="82"/>
        <v>#REF!</v>
      </c>
      <c r="BA63" s="44">
        <f t="shared" si="82"/>
        <v>7000</v>
      </c>
      <c r="BB63" s="6"/>
      <c r="BC63" s="5"/>
      <c r="BD63" s="6"/>
      <c r="BE63" s="5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ht="9.75" customHeight="1">
      <c r="A64" s="76" t="s">
        <v>91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77">
        <v>31800.0</v>
      </c>
      <c r="AM64" s="77" t="str">
        <f t="shared" si="75"/>
        <v>#REF!</v>
      </c>
      <c r="AN64" s="77" t="str">
        <f t="shared" si="76"/>
        <v>#REF!</v>
      </c>
      <c r="AO64" s="77">
        <v>35000.0</v>
      </c>
      <c r="AP64" s="38"/>
      <c r="AQ64" s="38"/>
      <c r="AR64" s="38"/>
      <c r="AS64" s="38"/>
      <c r="AT64" s="38"/>
      <c r="AU64" s="38"/>
      <c r="AV64" s="38"/>
      <c r="AW64" s="38"/>
      <c r="AX64" s="42">
        <f t="shared" ref="AX64:BA64" si="83">SUM(B64,F64,J64,N64,R64,V64,Z64,AD64,AH64,AL64,AP64,AT64)</f>
        <v>31800</v>
      </c>
      <c r="AY64" s="43" t="str">
        <f t="shared" si="83"/>
        <v>#REF!</v>
      </c>
      <c r="AZ64" s="25" t="str">
        <f t="shared" si="83"/>
        <v>#REF!</v>
      </c>
      <c r="BA64" s="44">
        <f t="shared" si="83"/>
        <v>35000</v>
      </c>
      <c r="BB64" s="6"/>
      <c r="BC64" s="5"/>
      <c r="BD64" s="6"/>
      <c r="BE64" s="5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ht="9.75" customHeight="1">
      <c r="A65" s="76" t="s">
        <v>92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77">
        <v>36000.0</v>
      </c>
      <c r="AM65" s="77" t="str">
        <f t="shared" si="75"/>
        <v>#REF!</v>
      </c>
      <c r="AN65" s="77" t="str">
        <f t="shared" si="76"/>
        <v>#REF!</v>
      </c>
      <c r="AO65" s="77">
        <v>51000.0</v>
      </c>
      <c r="AP65" s="38"/>
      <c r="AQ65" s="38"/>
      <c r="AR65" s="38"/>
      <c r="AS65" s="38"/>
      <c r="AT65" s="38"/>
      <c r="AU65" s="38"/>
      <c r="AV65" s="38"/>
      <c r="AW65" s="38"/>
      <c r="AX65" s="42">
        <f t="shared" ref="AX65:BA65" si="84">SUM(B65,F65,J65,N65,R65,V65,Z65,AD65,AH65,AL65,AP65,AT65)</f>
        <v>36000</v>
      </c>
      <c r="AY65" s="43" t="str">
        <f t="shared" si="84"/>
        <v>#REF!</v>
      </c>
      <c r="AZ65" s="25" t="str">
        <f t="shared" si="84"/>
        <v>#REF!</v>
      </c>
      <c r="BA65" s="44">
        <f t="shared" si="84"/>
        <v>51000</v>
      </c>
      <c r="BB65" s="6"/>
      <c r="BC65" s="5"/>
      <c r="BD65" s="6"/>
      <c r="BE65" s="5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ht="9.75" customHeight="1">
      <c r="A66" s="76" t="s">
        <v>93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77">
        <v>16500.0</v>
      </c>
      <c r="AM66" s="77" t="str">
        <f t="shared" si="75"/>
        <v>#REF!</v>
      </c>
      <c r="AN66" s="77" t="str">
        <f t="shared" si="76"/>
        <v>#REF!</v>
      </c>
      <c r="AO66" s="77">
        <v>17000.0</v>
      </c>
      <c r="AP66" s="38"/>
      <c r="AQ66" s="38"/>
      <c r="AR66" s="38"/>
      <c r="AS66" s="38"/>
      <c r="AT66" s="38"/>
      <c r="AU66" s="38"/>
      <c r="AV66" s="38"/>
      <c r="AW66" s="38"/>
      <c r="AX66" s="42">
        <f t="shared" ref="AX66:BA66" si="85">SUM(B66,F66,J66,N66,R66,V66,Z66,AD66,AH66,AL66,AP66,AT66)</f>
        <v>16500</v>
      </c>
      <c r="AY66" s="43" t="str">
        <f t="shared" si="85"/>
        <v>#REF!</v>
      </c>
      <c r="AZ66" s="25" t="str">
        <f t="shared" si="85"/>
        <v>#REF!</v>
      </c>
      <c r="BA66" s="44">
        <f t="shared" si="85"/>
        <v>17000</v>
      </c>
      <c r="BB66" s="6"/>
      <c r="BC66" s="5"/>
      <c r="BD66" s="6"/>
      <c r="BE66" s="5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ht="36.0" customHeight="1">
      <c r="A67" s="76" t="s">
        <v>94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77">
        <v>15900.0</v>
      </c>
      <c r="AM67" s="77" t="str">
        <f t="shared" si="75"/>
        <v>#REF!</v>
      </c>
      <c r="AN67" s="77" t="str">
        <f t="shared" si="76"/>
        <v>#REF!</v>
      </c>
      <c r="AO67" s="77">
        <v>25000.0</v>
      </c>
      <c r="AP67" s="38"/>
      <c r="AQ67" s="38"/>
      <c r="AR67" s="38"/>
      <c r="AS67" s="38"/>
      <c r="AT67" s="38"/>
      <c r="AU67" s="38"/>
      <c r="AV67" s="38"/>
      <c r="AW67" s="38"/>
      <c r="AX67" s="42">
        <f t="shared" ref="AX67:BA67" si="86">SUM(B67,F67,J67,N67,R67,V67,Z67,AD67,AH67,AL67,AP67,AT67)</f>
        <v>15900</v>
      </c>
      <c r="AY67" s="43" t="str">
        <f t="shared" si="86"/>
        <v>#REF!</v>
      </c>
      <c r="AZ67" s="25" t="str">
        <f t="shared" si="86"/>
        <v>#REF!</v>
      </c>
      <c r="BA67" s="44">
        <f t="shared" si="86"/>
        <v>25000</v>
      </c>
      <c r="BB67" s="6"/>
      <c r="BC67" s="5"/>
      <c r="BD67" s="6"/>
      <c r="BE67" s="5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ht="9.75" customHeight="1">
      <c r="A68" s="76" t="s">
        <v>95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77">
        <v>1908.0</v>
      </c>
      <c r="AM68" s="77" t="str">
        <f t="shared" si="75"/>
        <v>#REF!</v>
      </c>
      <c r="AN68" s="77" t="str">
        <f t="shared" si="76"/>
        <v>#REF!</v>
      </c>
      <c r="AO68" s="77">
        <v>3000.0</v>
      </c>
      <c r="AP68" s="38"/>
      <c r="AQ68" s="38"/>
      <c r="AR68" s="38"/>
      <c r="AS68" s="38"/>
      <c r="AT68" s="38"/>
      <c r="AU68" s="38"/>
      <c r="AV68" s="38"/>
      <c r="AW68" s="38"/>
      <c r="AX68" s="42">
        <f t="shared" ref="AX68:BA68" si="87">SUM(B68,F68,J68,N68,R68,V68,Z68,AD68,AH68,AL68,AP68,AT68)</f>
        <v>1908</v>
      </c>
      <c r="AY68" s="43" t="str">
        <f t="shared" si="87"/>
        <v>#REF!</v>
      </c>
      <c r="AZ68" s="25" t="str">
        <f t="shared" si="87"/>
        <v>#REF!</v>
      </c>
      <c r="BA68" s="44">
        <f t="shared" si="87"/>
        <v>3000</v>
      </c>
      <c r="BB68" s="6"/>
      <c r="BC68" s="5"/>
      <c r="BD68" s="6"/>
      <c r="BE68" s="5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ht="9.75" customHeight="1">
      <c r="A69" s="76" t="s">
        <v>96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77">
        <v>40280.0</v>
      </c>
      <c r="AM69" s="77" t="str">
        <f t="shared" si="75"/>
        <v>#REF!</v>
      </c>
      <c r="AN69" s="77" t="str">
        <f t="shared" si="76"/>
        <v>#REF!</v>
      </c>
      <c r="AO69" s="77">
        <v>0.0</v>
      </c>
      <c r="AP69" s="38"/>
      <c r="AQ69" s="38"/>
      <c r="AR69" s="38"/>
      <c r="AS69" s="38"/>
      <c r="AT69" s="38"/>
      <c r="AU69" s="38"/>
      <c r="AV69" s="38"/>
      <c r="AW69" s="38"/>
      <c r="AX69" s="42">
        <f t="shared" ref="AX69:BA69" si="88">SUM(B69,F69,J69,N69,R69,V69,Z69,AD69,AH69,AL69,AP69,AT69)</f>
        <v>40280</v>
      </c>
      <c r="AY69" s="43" t="str">
        <f t="shared" si="88"/>
        <v>#REF!</v>
      </c>
      <c r="AZ69" s="25" t="str">
        <f t="shared" si="88"/>
        <v>#REF!</v>
      </c>
      <c r="BA69" s="44">
        <f t="shared" si="88"/>
        <v>0</v>
      </c>
      <c r="BB69" s="6"/>
      <c r="BC69" s="5"/>
      <c r="BD69" s="6"/>
      <c r="BE69" s="5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ht="9.75" customHeight="1">
      <c r="A70" s="76" t="s">
        <v>97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77">
        <v>16000.0</v>
      </c>
      <c r="AM70" s="77" t="str">
        <f t="shared" si="75"/>
        <v>#REF!</v>
      </c>
      <c r="AN70" s="77" t="str">
        <f t="shared" si="76"/>
        <v>#REF!</v>
      </c>
      <c r="AO70" s="77">
        <v>16000.0</v>
      </c>
      <c r="AP70" s="38"/>
      <c r="AQ70" s="38"/>
      <c r="AR70" s="38"/>
      <c r="AS70" s="38"/>
      <c r="AT70" s="38"/>
      <c r="AU70" s="38"/>
      <c r="AV70" s="38"/>
      <c r="AW70" s="38"/>
      <c r="AX70" s="42">
        <f t="shared" ref="AX70:BA70" si="89">SUM(B70,F70,J70,N70,R70,V70,Z70,AD70,AH70,AL70,AP70,AT70)</f>
        <v>16000</v>
      </c>
      <c r="AY70" s="43" t="str">
        <f t="shared" si="89"/>
        <v>#REF!</v>
      </c>
      <c r="AZ70" s="25" t="str">
        <f t="shared" si="89"/>
        <v>#REF!</v>
      </c>
      <c r="BA70" s="44">
        <f t="shared" si="89"/>
        <v>16000</v>
      </c>
      <c r="BB70" s="6"/>
      <c r="BC70" s="5"/>
      <c r="BD70" s="6"/>
      <c r="BE70" s="5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ht="9.75" customHeight="1">
      <c r="A71" s="78" t="s">
        <v>98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77">
        <v>600000.0</v>
      </c>
      <c r="AM71" s="77" t="str">
        <f t="shared" si="75"/>
        <v>#REF!</v>
      </c>
      <c r="AN71" s="77" t="str">
        <f t="shared" si="76"/>
        <v>#REF!</v>
      </c>
      <c r="AO71" s="77">
        <v>0.0</v>
      </c>
      <c r="AP71" s="38"/>
      <c r="AQ71" s="38"/>
      <c r="AR71" s="38"/>
      <c r="AS71" s="38"/>
      <c r="AT71" s="38"/>
      <c r="AU71" s="38"/>
      <c r="AV71" s="38"/>
      <c r="AW71" s="38"/>
      <c r="AX71" s="42">
        <f t="shared" ref="AX71:BA71" si="90">SUM(B71,F71,J71,N71,R71,V71,Z71,AD71,AH71,AL71,AP71,AT71)</f>
        <v>600000</v>
      </c>
      <c r="AY71" s="43" t="str">
        <f t="shared" si="90"/>
        <v>#REF!</v>
      </c>
      <c r="AZ71" s="25" t="str">
        <f t="shared" si="90"/>
        <v>#REF!</v>
      </c>
      <c r="BA71" s="44">
        <f t="shared" si="90"/>
        <v>0</v>
      </c>
      <c r="BB71" s="6"/>
      <c r="BC71" s="5"/>
      <c r="BD71" s="6"/>
      <c r="BE71" s="5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ht="9.75" customHeight="1">
      <c r="A72" s="78" t="s">
        <v>99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77">
        <v>15000.0</v>
      </c>
      <c r="AM72" s="77" t="str">
        <f t="shared" si="75"/>
        <v>#REF!</v>
      </c>
      <c r="AN72" s="77" t="str">
        <f t="shared" si="76"/>
        <v>#REF!</v>
      </c>
      <c r="AO72" s="77">
        <v>0.0</v>
      </c>
      <c r="AP72" s="38"/>
      <c r="AQ72" s="38"/>
      <c r="AR72" s="38"/>
      <c r="AS72" s="38"/>
      <c r="AT72" s="38"/>
      <c r="AU72" s="38"/>
      <c r="AV72" s="38"/>
      <c r="AW72" s="38"/>
      <c r="AX72" s="42">
        <f t="shared" ref="AX72:BA72" si="91">SUM(B72,F72,J72,N72,R72,V72,Z72,AD72,AH72,AL72,AP72,AT72)</f>
        <v>15000</v>
      </c>
      <c r="AY72" s="43" t="str">
        <f t="shared" si="91"/>
        <v>#REF!</v>
      </c>
      <c r="AZ72" s="25" t="str">
        <f t="shared" si="91"/>
        <v>#REF!</v>
      </c>
      <c r="BA72" s="44">
        <f t="shared" si="91"/>
        <v>0</v>
      </c>
      <c r="BB72" s="6"/>
      <c r="BC72" s="5"/>
      <c r="BD72" s="6"/>
      <c r="BE72" s="5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ht="9.75" customHeight="1">
      <c r="A73" s="79" t="s">
        <v>100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80">
        <v>10000.0</v>
      </c>
      <c r="O73" s="80" t="str">
        <f>COMUNIC!I131</f>
        <v>#REF!</v>
      </c>
      <c r="P73" s="80" t="str">
        <f>(((O73/8)*4)+O73)*105%</f>
        <v>#REF!</v>
      </c>
      <c r="Q73" s="80">
        <v>0.0</v>
      </c>
      <c r="R73" s="38"/>
      <c r="S73" s="38"/>
      <c r="T73" s="38"/>
      <c r="U73" s="38"/>
      <c r="V73" s="38"/>
      <c r="W73" s="38"/>
      <c r="X73" s="38"/>
      <c r="Y73" s="38"/>
      <c r="Z73" s="41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81">
        <v>16000.0</v>
      </c>
      <c r="AM73" s="80" t="str">
        <f t="shared" si="75"/>
        <v>#REF!</v>
      </c>
      <c r="AN73" s="80" t="str">
        <f t="shared" si="76"/>
        <v>#REF!</v>
      </c>
      <c r="AO73" s="80">
        <v>16000.0</v>
      </c>
      <c r="AP73" s="41"/>
      <c r="AQ73" s="38"/>
      <c r="AR73" s="38"/>
      <c r="AS73" s="38"/>
      <c r="AT73" s="38"/>
      <c r="AU73" s="38"/>
      <c r="AV73" s="38"/>
      <c r="AW73" s="38"/>
      <c r="AX73" s="42">
        <f t="shared" ref="AX73:BA73" si="92">SUM(B73,F73,J73,N73,R73,V73,Z73,AD73,AH73,AL73,AP73,AT73)</f>
        <v>26000</v>
      </c>
      <c r="AY73" s="43" t="str">
        <f t="shared" si="92"/>
        <v>#REF!</v>
      </c>
      <c r="AZ73" s="25" t="str">
        <f t="shared" si="92"/>
        <v>#REF!</v>
      </c>
      <c r="BA73" s="44">
        <f t="shared" si="92"/>
        <v>16000</v>
      </c>
      <c r="BB73" s="6"/>
      <c r="BC73" s="5"/>
      <c r="BD73" s="6"/>
      <c r="BE73" s="5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ht="9.75" customHeight="1">
      <c r="A74" s="79" t="s">
        <v>101</v>
      </c>
      <c r="B74" s="38"/>
      <c r="C74" s="38"/>
      <c r="D74" s="38"/>
      <c r="E74" s="38"/>
      <c r="F74" s="80">
        <v>1000.0</v>
      </c>
      <c r="G74" s="80" t="str">
        <f t="shared" ref="G74:G79" si="94">ADM!I479</f>
        <v>#REF!</v>
      </c>
      <c r="H74" s="80" t="str">
        <f t="shared" ref="H74:H79" si="95">(((G74/8)*4)+G74)*105%</f>
        <v>#REF!</v>
      </c>
      <c r="I74" s="80">
        <f>F74*105%</f>
        <v>1050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41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42">
        <f t="shared" ref="AX74:BA74" si="93">SUM(B74,F74,J74,N74,R74,V74,Z74,AD74,AH74,AL74,AP74,AT74)</f>
        <v>1000</v>
      </c>
      <c r="AY74" s="43" t="str">
        <f t="shared" si="93"/>
        <v>#REF!</v>
      </c>
      <c r="AZ74" s="25" t="str">
        <f t="shared" si="93"/>
        <v>#REF!</v>
      </c>
      <c r="BA74" s="44">
        <f t="shared" si="93"/>
        <v>1050</v>
      </c>
      <c r="BB74" s="6"/>
      <c r="BC74" s="5"/>
      <c r="BD74" s="6"/>
      <c r="BE74" s="5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ht="9.75" customHeight="1">
      <c r="A75" s="79" t="s">
        <v>102</v>
      </c>
      <c r="B75" s="38"/>
      <c r="C75" s="38"/>
      <c r="D75" s="38"/>
      <c r="E75" s="38"/>
      <c r="F75" s="80">
        <v>6000.0</v>
      </c>
      <c r="G75" s="80" t="str">
        <f t="shared" si="94"/>
        <v>#REF!</v>
      </c>
      <c r="H75" s="80" t="str">
        <f t="shared" si="95"/>
        <v>#REF!</v>
      </c>
      <c r="I75" s="80">
        <v>3000.0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42">
        <f t="shared" ref="AX75:BA75" si="96">SUM(B75,F75,J75,N75,R75,V75,Z75,AD75,AH75,AL75,AP75,AT75)</f>
        <v>6000</v>
      </c>
      <c r="AY75" s="43" t="str">
        <f t="shared" si="96"/>
        <v>#REF!</v>
      </c>
      <c r="AZ75" s="25" t="str">
        <f t="shared" si="96"/>
        <v>#REF!</v>
      </c>
      <c r="BA75" s="44">
        <f t="shared" si="96"/>
        <v>3000</v>
      </c>
      <c r="BB75" s="6"/>
      <c r="BC75" s="5"/>
      <c r="BD75" s="6"/>
      <c r="BE75" s="5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ht="9.75" customHeight="1">
      <c r="A76" s="79" t="s">
        <v>103</v>
      </c>
      <c r="B76" s="80">
        <v>48000.0</v>
      </c>
      <c r="C76" s="80" t="str">
        <f t="shared" ref="C76:C79" si="98">COORD!I1090</f>
        <v>#REF!</v>
      </c>
      <c r="D76" s="80" t="str">
        <f t="shared" ref="D76:D79" si="99">(((C76/8)*4)+C76)*105%</f>
        <v>#REF!</v>
      </c>
      <c r="E76" s="80">
        <v>70500.0</v>
      </c>
      <c r="F76" s="80">
        <v>8300.0</v>
      </c>
      <c r="G76" s="80" t="str">
        <f t="shared" si="94"/>
        <v>#REF!</v>
      </c>
      <c r="H76" s="80" t="str">
        <f t="shared" si="95"/>
        <v>#REF!</v>
      </c>
      <c r="I76" s="80">
        <v>5000.0</v>
      </c>
      <c r="J76" s="80">
        <v>68900.0</v>
      </c>
      <c r="K76" s="80" t="str">
        <f t="shared" ref="K76:K79" si="100">APOSENT!I127</f>
        <v>#REF!</v>
      </c>
      <c r="L76" s="80" t="str">
        <f t="shared" ref="L76:L79" si="101">(((K76/8)*4)+K76)*105%</f>
        <v>#REF!</v>
      </c>
      <c r="M76" s="80">
        <f t="shared" ref="M76:M78" si="102">J76*105%</f>
        <v>72345</v>
      </c>
      <c r="N76" s="80">
        <v>10000.0</v>
      </c>
      <c r="O76" s="80" t="str">
        <f t="shared" ref="O76:O79" si="103">COMUNIC!I132</f>
        <v>#REF!</v>
      </c>
      <c r="P76" s="80" t="str">
        <f t="shared" ref="P76:P79" si="104">(((O76/8)*4)+O76)*105%</f>
        <v>#REF!</v>
      </c>
      <c r="Q76" s="80">
        <v>2000.0</v>
      </c>
      <c r="R76" s="80">
        <v>5000.0</v>
      </c>
      <c r="S76" s="80" t="str">
        <f t="shared" ref="S76:S79" si="105">CONSELHO!I47</f>
        <v>#REF!</v>
      </c>
      <c r="T76" s="80" t="str">
        <f t="shared" ref="T76:T79" si="106">(((S76/8)*4)+S76)*105%</f>
        <v>#REF!</v>
      </c>
      <c r="U76" s="80">
        <v>6300.0</v>
      </c>
      <c r="V76" s="80">
        <v>3392.0</v>
      </c>
      <c r="W76" s="80" t="str">
        <f t="shared" ref="W76:W79" si="107">CULT!I57</f>
        <v>#REF!</v>
      </c>
      <c r="X76" s="80" t="str">
        <f t="shared" ref="X76:X79" si="108">(((W76/8)*4)+W76)*105%</f>
        <v>#REF!</v>
      </c>
      <c r="Y76" s="80">
        <f t="shared" ref="Y76:Y79" si="109">V76*105%</f>
        <v>3561.6</v>
      </c>
      <c r="Z76" s="80">
        <v>1272.0</v>
      </c>
      <c r="AA76" s="80" t="str">
        <f t="shared" ref="AA76:AA78" si="110">FINAN!I147</f>
        <v>#REF!</v>
      </c>
      <c r="AB76" s="80" t="str">
        <f t="shared" ref="AB76:AB78" si="111">(((AA76/8)*4)+AA76)*105%</f>
        <v>#REF!</v>
      </c>
      <c r="AC76" s="80">
        <v>1272.0</v>
      </c>
      <c r="AD76" s="80">
        <v>4000.0</v>
      </c>
      <c r="AE76" s="80" t="str">
        <f t="shared" ref="AE76:AE79" si="112">FORM!I249</f>
        <v>#REF!</v>
      </c>
      <c r="AF76" s="80" t="str">
        <f t="shared" ref="AF76:AF79" si="113">(((AE76/8)*4)+AE76)*105%</f>
        <v>#REF!</v>
      </c>
      <c r="AG76" s="80">
        <v>10080.0</v>
      </c>
      <c r="AH76" s="80">
        <v>17000.0</v>
      </c>
      <c r="AI76" s="80" t="str">
        <f t="shared" ref="AI76:AI78" si="114">JUR!I538</f>
        <v>#REF!</v>
      </c>
      <c r="AJ76" s="80" t="str">
        <f t="shared" ref="AJ76:AJ78" si="115">(((AI76/8)*4)+AI76)*105%</f>
        <v>#REF!</v>
      </c>
      <c r="AK76" s="80">
        <v>1000.0</v>
      </c>
      <c r="AL76" s="80">
        <v>5800.0</v>
      </c>
      <c r="AM76" s="80" t="str">
        <f t="shared" ref="AM76:AM78" si="116">PATRI!I571</f>
        <v>#REF!</v>
      </c>
      <c r="AN76" s="80" t="str">
        <f t="shared" ref="AN76:AN78" si="117">(((AM76/8)*4)+AM76)*105%</f>
        <v>#REF!</v>
      </c>
      <c r="AO76" s="80">
        <v>5800.0</v>
      </c>
      <c r="AP76" s="80">
        <v>3100.0</v>
      </c>
      <c r="AQ76" s="80" t="str">
        <f t="shared" ref="AQ76:AQ79" si="118">SMS!I34</f>
        <v>#REF!</v>
      </c>
      <c r="AR76" s="80" t="str">
        <f t="shared" ref="AR76:AR79" si="119">(((AQ76/8)*4)+AQ76)*105%</f>
        <v>#REF!</v>
      </c>
      <c r="AS76" s="80">
        <v>1100.0</v>
      </c>
      <c r="AT76" s="80">
        <v>50000.0</v>
      </c>
      <c r="AU76" s="80" t="str">
        <f t="shared" ref="AU76:AU79" si="120">TERC!I355</f>
        <v>#REF!</v>
      </c>
      <c r="AV76" s="80" t="str">
        <f t="shared" ref="AV76:AV79" si="121">(((AU76/8)*4)+AU76)*105%</f>
        <v>#REF!</v>
      </c>
      <c r="AW76" s="80">
        <v>65520.0</v>
      </c>
      <c r="AX76" s="42">
        <f t="shared" ref="AX76:BA76" si="97">SUM(B76,F76,J76,N76,R76,V76,Z76,AD76,AH76,AL76,AP76,AT76)</f>
        <v>224764</v>
      </c>
      <c r="AY76" s="43" t="str">
        <f t="shared" si="97"/>
        <v>#REF!</v>
      </c>
      <c r="AZ76" s="25" t="str">
        <f t="shared" si="97"/>
        <v>#REF!</v>
      </c>
      <c r="BA76" s="44">
        <f t="shared" si="97"/>
        <v>244478.6</v>
      </c>
      <c r="BB76" s="6"/>
      <c r="BC76" s="5"/>
      <c r="BD76" s="6"/>
      <c r="BE76" s="5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ht="9.75" customHeight="1">
      <c r="A77" s="79" t="s">
        <v>104</v>
      </c>
      <c r="B77" s="80">
        <v>161000.0</v>
      </c>
      <c r="C77" s="80" t="str">
        <f t="shared" si="98"/>
        <v>#REF!</v>
      </c>
      <c r="D77" s="80" t="str">
        <f t="shared" si="99"/>
        <v>#REF!</v>
      </c>
      <c r="E77" s="80">
        <v>91000.0</v>
      </c>
      <c r="F77" s="80">
        <v>1100.0</v>
      </c>
      <c r="G77" s="80" t="str">
        <f t="shared" si="94"/>
        <v>#REF!</v>
      </c>
      <c r="H77" s="80" t="str">
        <f t="shared" si="95"/>
        <v>#REF!</v>
      </c>
      <c r="I77" s="80">
        <f t="shared" ref="I77:I78" si="123">F77*105%</f>
        <v>1155</v>
      </c>
      <c r="J77" s="80">
        <v>42400.0</v>
      </c>
      <c r="K77" s="80" t="str">
        <f t="shared" si="100"/>
        <v>#REF!</v>
      </c>
      <c r="L77" s="80" t="str">
        <f t="shared" si="101"/>
        <v>#REF!</v>
      </c>
      <c r="M77" s="80">
        <f t="shared" si="102"/>
        <v>44520</v>
      </c>
      <c r="N77" s="80">
        <v>20000.0</v>
      </c>
      <c r="O77" s="80" t="str">
        <f t="shared" si="103"/>
        <v>#REF!</v>
      </c>
      <c r="P77" s="80" t="str">
        <f t="shared" si="104"/>
        <v>#REF!</v>
      </c>
      <c r="Q77" s="80">
        <v>12000.0</v>
      </c>
      <c r="R77" s="80">
        <v>4000.0</v>
      </c>
      <c r="S77" s="80" t="str">
        <f t="shared" si="105"/>
        <v>#REF!</v>
      </c>
      <c r="T77" s="80" t="str">
        <f t="shared" si="106"/>
        <v>#REF!</v>
      </c>
      <c r="U77" s="80">
        <v>0.0</v>
      </c>
      <c r="V77" s="80">
        <v>2332.0</v>
      </c>
      <c r="W77" s="80" t="str">
        <f t="shared" si="107"/>
        <v>#REF!</v>
      </c>
      <c r="X77" s="80" t="str">
        <f t="shared" si="108"/>
        <v>#REF!</v>
      </c>
      <c r="Y77" s="80">
        <f t="shared" si="109"/>
        <v>2448.6</v>
      </c>
      <c r="Z77" s="80">
        <v>1272.0</v>
      </c>
      <c r="AA77" s="80" t="str">
        <f t="shared" si="110"/>
        <v>#REF!</v>
      </c>
      <c r="AB77" s="80" t="str">
        <f t="shared" si="111"/>
        <v>#REF!</v>
      </c>
      <c r="AC77" s="80">
        <v>1272.0</v>
      </c>
      <c r="AD77" s="80">
        <v>10600.0</v>
      </c>
      <c r="AE77" s="80" t="str">
        <f t="shared" si="112"/>
        <v>#REF!</v>
      </c>
      <c r="AF77" s="80" t="str">
        <f t="shared" si="113"/>
        <v>#REF!</v>
      </c>
      <c r="AG77" s="80">
        <v>16650.0</v>
      </c>
      <c r="AH77" s="80">
        <v>19000.0</v>
      </c>
      <c r="AI77" s="80" t="str">
        <f t="shared" si="114"/>
        <v>#REF!</v>
      </c>
      <c r="AJ77" s="80" t="str">
        <f t="shared" si="115"/>
        <v>#REF!</v>
      </c>
      <c r="AK77" s="80">
        <v>0.0</v>
      </c>
      <c r="AL77" s="80">
        <v>1300.0</v>
      </c>
      <c r="AM77" s="80" t="str">
        <f t="shared" si="116"/>
        <v>#REF!</v>
      </c>
      <c r="AN77" s="80" t="str">
        <f t="shared" si="117"/>
        <v>#REF!</v>
      </c>
      <c r="AO77" s="80">
        <v>5500.0</v>
      </c>
      <c r="AP77" s="80">
        <v>23320.0</v>
      </c>
      <c r="AQ77" s="80" t="str">
        <f t="shared" si="118"/>
        <v>#REF!</v>
      </c>
      <c r="AR77" s="80" t="str">
        <f t="shared" si="119"/>
        <v>#REF!</v>
      </c>
      <c r="AS77" s="80">
        <v>7150.0</v>
      </c>
      <c r="AT77" s="80">
        <v>21200.0</v>
      </c>
      <c r="AU77" s="80" t="str">
        <f t="shared" si="120"/>
        <v>#REF!</v>
      </c>
      <c r="AV77" s="80" t="str">
        <f t="shared" si="121"/>
        <v>#REF!</v>
      </c>
      <c r="AW77" s="80">
        <v>30600.0</v>
      </c>
      <c r="AX77" s="42">
        <f t="shared" ref="AX77:BA77" si="122">SUM(B77,F77,J77,N77,R77,V77,Z77,AD77,AH77,AL77,AP77,AT77)</f>
        <v>307524</v>
      </c>
      <c r="AY77" s="43" t="str">
        <f t="shared" si="122"/>
        <v>#REF!</v>
      </c>
      <c r="AZ77" s="25" t="str">
        <f t="shared" si="122"/>
        <v>#REF!</v>
      </c>
      <c r="BA77" s="44">
        <f t="shared" si="122"/>
        <v>212295.6</v>
      </c>
      <c r="BB77" s="45"/>
      <c r="BC77" s="5"/>
      <c r="BD77" s="6"/>
      <c r="BE77" s="5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ht="9.75" customHeight="1">
      <c r="A78" s="79" t="s">
        <v>105</v>
      </c>
      <c r="B78" s="80">
        <v>50000.0</v>
      </c>
      <c r="C78" s="80" t="str">
        <f t="shared" si="98"/>
        <v>#REF!</v>
      </c>
      <c r="D78" s="80" t="str">
        <f t="shared" si="99"/>
        <v>#REF!</v>
      </c>
      <c r="E78" s="80">
        <v>98000.0</v>
      </c>
      <c r="F78" s="80">
        <v>1500.0</v>
      </c>
      <c r="G78" s="80" t="str">
        <f t="shared" si="94"/>
        <v>#REF!</v>
      </c>
      <c r="H78" s="80" t="str">
        <f t="shared" si="95"/>
        <v>#REF!</v>
      </c>
      <c r="I78" s="80">
        <f t="shared" si="123"/>
        <v>1575</v>
      </c>
      <c r="J78" s="80">
        <v>21200.0</v>
      </c>
      <c r="K78" s="80" t="str">
        <f t="shared" si="100"/>
        <v>#REF!</v>
      </c>
      <c r="L78" s="80" t="str">
        <f t="shared" si="101"/>
        <v>#REF!</v>
      </c>
      <c r="M78" s="80">
        <f t="shared" si="102"/>
        <v>22260</v>
      </c>
      <c r="N78" s="80">
        <v>5000.0</v>
      </c>
      <c r="O78" s="80" t="str">
        <f t="shared" si="103"/>
        <v>#REF!</v>
      </c>
      <c r="P78" s="80" t="str">
        <f t="shared" si="104"/>
        <v>#REF!</v>
      </c>
      <c r="Q78" s="80">
        <v>5000.0</v>
      </c>
      <c r="R78" s="80">
        <v>4000.0</v>
      </c>
      <c r="S78" s="80" t="str">
        <f t="shared" si="105"/>
        <v>#REF!</v>
      </c>
      <c r="T78" s="80" t="str">
        <f t="shared" si="106"/>
        <v>#REF!</v>
      </c>
      <c r="U78" s="80">
        <v>0.0</v>
      </c>
      <c r="V78" s="80">
        <v>2332.0</v>
      </c>
      <c r="W78" s="80" t="str">
        <f t="shared" si="107"/>
        <v>#REF!</v>
      </c>
      <c r="X78" s="80" t="str">
        <f t="shared" si="108"/>
        <v>#REF!</v>
      </c>
      <c r="Y78" s="80">
        <f t="shared" si="109"/>
        <v>2448.6</v>
      </c>
      <c r="Z78" s="80">
        <v>636.0</v>
      </c>
      <c r="AA78" s="80" t="str">
        <f t="shared" si="110"/>
        <v>#REF!</v>
      </c>
      <c r="AB78" s="80" t="str">
        <f t="shared" si="111"/>
        <v>#REF!</v>
      </c>
      <c r="AC78" s="80">
        <v>636.0</v>
      </c>
      <c r="AD78" s="80">
        <v>3180.0</v>
      </c>
      <c r="AE78" s="80" t="str">
        <f t="shared" si="112"/>
        <v>#REF!</v>
      </c>
      <c r="AF78" s="80" t="str">
        <f t="shared" si="113"/>
        <v>#REF!</v>
      </c>
      <c r="AG78" s="80">
        <v>7000.0</v>
      </c>
      <c r="AH78" s="80">
        <v>9000.0</v>
      </c>
      <c r="AI78" s="80" t="str">
        <f t="shared" si="114"/>
        <v>#REF!</v>
      </c>
      <c r="AJ78" s="80" t="str">
        <f t="shared" si="115"/>
        <v>#REF!</v>
      </c>
      <c r="AK78" s="80">
        <v>0.0</v>
      </c>
      <c r="AL78" s="80">
        <v>3500.0</v>
      </c>
      <c r="AM78" s="80" t="str">
        <f t="shared" si="116"/>
        <v>#REF!</v>
      </c>
      <c r="AN78" s="80" t="str">
        <f t="shared" si="117"/>
        <v>#REF!</v>
      </c>
      <c r="AO78" s="80">
        <v>3500.0</v>
      </c>
      <c r="AP78" s="80">
        <v>3300.0</v>
      </c>
      <c r="AQ78" s="80" t="str">
        <f t="shared" si="118"/>
        <v>#REF!</v>
      </c>
      <c r="AR78" s="80" t="str">
        <f t="shared" si="119"/>
        <v>#REF!</v>
      </c>
      <c r="AS78" s="80">
        <v>1300.0</v>
      </c>
      <c r="AT78" s="80">
        <v>21200.0</v>
      </c>
      <c r="AU78" s="80" t="str">
        <f t="shared" si="120"/>
        <v>#REF!</v>
      </c>
      <c r="AV78" s="80" t="str">
        <f t="shared" si="121"/>
        <v>#REF!</v>
      </c>
      <c r="AW78" s="80">
        <v>26300.0</v>
      </c>
      <c r="AX78" s="42">
        <f t="shared" ref="AX78:BA78" si="124">SUM(B78,F78,J78,N78,R78,V78,Z78,AD78,AH78,AL78,AP78,AT78)</f>
        <v>124848</v>
      </c>
      <c r="AY78" s="43" t="str">
        <f t="shared" si="124"/>
        <v>#REF!</v>
      </c>
      <c r="AZ78" s="25" t="str">
        <f t="shared" si="124"/>
        <v>#REF!</v>
      </c>
      <c r="BA78" s="44">
        <f t="shared" si="124"/>
        <v>168019.6</v>
      </c>
      <c r="BB78" s="45"/>
      <c r="BC78" s="5"/>
      <c r="BD78" s="6"/>
      <c r="BE78" s="5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ht="9.75" customHeight="1">
      <c r="A79" s="79" t="s">
        <v>106</v>
      </c>
      <c r="B79" s="80">
        <v>28000.0</v>
      </c>
      <c r="C79" s="80" t="str">
        <f t="shared" si="98"/>
        <v>#REF!</v>
      </c>
      <c r="D79" s="80" t="str">
        <f t="shared" si="99"/>
        <v>#REF!</v>
      </c>
      <c r="E79" s="80">
        <v>55000.0</v>
      </c>
      <c r="F79" s="80">
        <v>900.0</v>
      </c>
      <c r="G79" s="80" t="str">
        <f t="shared" si="94"/>
        <v>#REF!</v>
      </c>
      <c r="H79" s="80" t="str">
        <f t="shared" si="95"/>
        <v>#REF!</v>
      </c>
      <c r="I79" s="80">
        <v>3000.0</v>
      </c>
      <c r="J79" s="80">
        <v>6360.0</v>
      </c>
      <c r="K79" s="80" t="str">
        <f t="shared" si="100"/>
        <v>#REF!</v>
      </c>
      <c r="L79" s="80" t="str">
        <f t="shared" si="101"/>
        <v>#REF!</v>
      </c>
      <c r="M79" s="80">
        <v>6750.0</v>
      </c>
      <c r="N79" s="80">
        <v>1000.0</v>
      </c>
      <c r="O79" s="80" t="str">
        <f t="shared" si="103"/>
        <v>#REF!</v>
      </c>
      <c r="P79" s="80" t="str">
        <f t="shared" si="104"/>
        <v>#REF!</v>
      </c>
      <c r="Q79" s="80">
        <v>0.0</v>
      </c>
      <c r="R79" s="80">
        <v>1300.0</v>
      </c>
      <c r="S79" s="80" t="str">
        <f t="shared" si="105"/>
        <v>#REF!</v>
      </c>
      <c r="T79" s="80" t="str">
        <f t="shared" si="106"/>
        <v>#REF!</v>
      </c>
      <c r="U79" s="80">
        <f>R79*105%</f>
        <v>1365</v>
      </c>
      <c r="V79" s="80">
        <v>2332.0</v>
      </c>
      <c r="W79" s="80" t="str">
        <f t="shared" si="107"/>
        <v>#REF!</v>
      </c>
      <c r="X79" s="80" t="str">
        <f t="shared" si="108"/>
        <v>#REF!</v>
      </c>
      <c r="Y79" s="80">
        <f t="shared" si="109"/>
        <v>2448.6</v>
      </c>
      <c r="Z79" s="82"/>
      <c r="AA79" s="82"/>
      <c r="AB79" s="82"/>
      <c r="AC79" s="82"/>
      <c r="AD79" s="80">
        <v>2000.0</v>
      </c>
      <c r="AE79" s="80" t="str">
        <f t="shared" si="112"/>
        <v>#REF!</v>
      </c>
      <c r="AF79" s="80" t="str">
        <f t="shared" si="113"/>
        <v>#REF!</v>
      </c>
      <c r="AG79" s="80">
        <v>2000.0</v>
      </c>
      <c r="AH79" s="82"/>
      <c r="AI79" s="82"/>
      <c r="AJ79" s="82"/>
      <c r="AK79" s="82"/>
      <c r="AL79" s="41"/>
      <c r="AM79" s="41"/>
      <c r="AN79" s="41"/>
      <c r="AO79" s="41"/>
      <c r="AP79" s="41"/>
      <c r="AQ79" s="80" t="str">
        <f t="shared" si="118"/>
        <v>#REF!</v>
      </c>
      <c r="AR79" s="80" t="str">
        <f t="shared" si="119"/>
        <v>#REF!</v>
      </c>
      <c r="AS79" s="80">
        <v>2400.0</v>
      </c>
      <c r="AT79" s="80">
        <v>5300.0</v>
      </c>
      <c r="AU79" s="80" t="str">
        <f t="shared" si="120"/>
        <v>#REF!</v>
      </c>
      <c r="AV79" s="80" t="str">
        <f t="shared" si="121"/>
        <v>#REF!</v>
      </c>
      <c r="AW79" s="80">
        <v>20000.0</v>
      </c>
      <c r="AX79" s="42">
        <f t="shared" ref="AX79:BA79" si="125">SUM(B79,F79,J79,N79,R79,V79,Z79,AD79,AH79,AL79,AP79,AT79)</f>
        <v>47192</v>
      </c>
      <c r="AY79" s="43" t="str">
        <f t="shared" si="125"/>
        <v>#REF!</v>
      </c>
      <c r="AZ79" s="25" t="str">
        <f t="shared" si="125"/>
        <v>#REF!</v>
      </c>
      <c r="BA79" s="44">
        <f t="shared" si="125"/>
        <v>92963.6</v>
      </c>
      <c r="BB79" s="45"/>
      <c r="BC79" s="5"/>
      <c r="BD79" s="6"/>
      <c r="BE79" s="5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ht="9.75" customHeight="1">
      <c r="A80" s="83"/>
      <c r="B80" s="84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45"/>
      <c r="BE80" s="5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ht="39.0" customHeight="1">
      <c r="A81" s="85" t="s">
        <v>107</v>
      </c>
      <c r="B81" s="5"/>
      <c r="C81" s="6"/>
      <c r="D81" s="6"/>
      <c r="E81" s="86" t="str">
        <f>SUM(E83:E86)</f>
        <v>#REF!</v>
      </c>
      <c r="F81" s="5"/>
      <c r="G81" s="5"/>
      <c r="H81" s="5"/>
      <c r="I81" s="5"/>
      <c r="J81" s="5"/>
      <c r="K81" s="5"/>
      <c r="L81" s="5"/>
      <c r="M81" s="87" t="s">
        <v>108</v>
      </c>
      <c r="N81" s="5"/>
      <c r="O81" s="5"/>
      <c r="P81" s="5"/>
      <c r="Q81" s="88" t="s">
        <v>109</v>
      </c>
      <c r="R81" s="5"/>
      <c r="S81" s="5"/>
      <c r="T81" s="5"/>
      <c r="U81" s="88" t="s">
        <v>110</v>
      </c>
      <c r="V81" s="5"/>
      <c r="W81" s="5"/>
      <c r="X81" s="5"/>
      <c r="Y81" s="87" t="s">
        <v>111</v>
      </c>
      <c r="Z81" s="5"/>
      <c r="AA81" s="5"/>
      <c r="AB81" s="5"/>
      <c r="AC81" s="5"/>
      <c r="AD81" s="5"/>
      <c r="AE81" s="5"/>
      <c r="AF81" s="89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7"/>
      <c r="BE81" s="7"/>
      <c r="BF81" s="7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ht="25.5" customHeight="1">
      <c r="A82" s="90" t="s">
        <v>112</v>
      </c>
      <c r="B82" s="5"/>
      <c r="C82" s="6"/>
      <c r="D82" s="6"/>
      <c r="E82" s="82" t="str">
        <f>GERAL!J33</f>
        <v>#REF!</v>
      </c>
      <c r="F82" s="5"/>
      <c r="G82" s="5"/>
      <c r="H82" s="5"/>
      <c r="I82" s="5"/>
      <c r="J82" s="5"/>
      <c r="K82" s="5"/>
      <c r="L82" s="5"/>
      <c r="M82" s="30" t="str">
        <f>E82</f>
        <v>#REF!</v>
      </c>
      <c r="N82" s="5"/>
      <c r="O82" s="5"/>
      <c r="P82" s="5"/>
      <c r="Q82" s="91" t="str">
        <f>E83</f>
        <v>#REF!</v>
      </c>
      <c r="R82" s="5"/>
      <c r="S82" s="5"/>
      <c r="T82" s="5"/>
      <c r="U82" s="91">
        <f>BA3</f>
        <v>5834462.4</v>
      </c>
      <c r="V82" s="5"/>
      <c r="W82" s="5"/>
      <c r="X82" s="5"/>
      <c r="Y82" s="92" t="str">
        <f>Q82-U82</f>
        <v>#REF!</v>
      </c>
      <c r="Z82" s="5"/>
      <c r="AA82" s="5"/>
      <c r="AB82" s="5"/>
      <c r="AC82" s="5"/>
      <c r="AD82" s="8"/>
      <c r="AE82" s="8"/>
      <c r="AF82" s="89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7"/>
      <c r="BE82" s="7"/>
      <c r="BF82" s="7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ht="9.75" customHeight="1">
      <c r="A83" s="90" t="s">
        <v>113</v>
      </c>
      <c r="B83" s="5"/>
      <c r="C83" s="8"/>
      <c r="D83" s="8"/>
      <c r="E83" s="82" t="str">
        <f>GERAL!K33</f>
        <v>#REF!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93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94" t="s">
        <v>25</v>
      </c>
      <c r="AU83" s="95"/>
      <c r="AV83" s="95"/>
      <c r="AW83" s="6"/>
      <c r="AX83" s="96" t="str">
        <f>AY3/8</f>
        <v>#REF!</v>
      </c>
      <c r="AY83" s="6"/>
      <c r="AZ83" s="6"/>
      <c r="BA83" s="6"/>
      <c r="BB83" s="6"/>
      <c r="BC83" s="6"/>
      <c r="BD83" s="7"/>
      <c r="BE83" s="7"/>
      <c r="BF83" s="7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ht="45.0" customHeight="1">
      <c r="A84" s="97" t="s">
        <v>114</v>
      </c>
      <c r="B84" s="5"/>
      <c r="C84" s="6"/>
      <c r="D84" s="6"/>
      <c r="E84" s="82">
        <f>(427908.61+213943.95+1141148.45+1189183.06)/4</f>
        <v>743046.0175</v>
      </c>
      <c r="F84" s="5"/>
      <c r="G84" s="5"/>
      <c r="H84" s="5"/>
      <c r="I84" s="5"/>
      <c r="J84" s="5"/>
      <c r="K84" s="5"/>
      <c r="L84" s="5"/>
      <c r="M84" s="88" t="s">
        <v>115</v>
      </c>
      <c r="N84" s="82"/>
      <c r="O84" s="82"/>
      <c r="P84" s="82"/>
      <c r="Q84" s="88" t="str">
        <f t="shared" ref="Q84:Q85" si="126">Q81</f>
        <v>Previsão da receita 2027 (reajuste de 4,24%+0,50%)</v>
      </c>
      <c r="R84" s="82"/>
      <c r="S84" s="82"/>
      <c r="T84" s="82"/>
      <c r="U84" s="88" t="s">
        <v>110</v>
      </c>
      <c r="V84" s="82"/>
      <c r="W84" s="82"/>
      <c r="X84" s="82"/>
      <c r="Y84" s="87" t="s">
        <v>111</v>
      </c>
      <c r="Z84" s="5"/>
      <c r="AA84" s="5"/>
      <c r="AB84" s="5"/>
      <c r="AC84" s="5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98"/>
      <c r="AU84" s="99"/>
      <c r="AV84" s="99"/>
      <c r="AW84" s="6"/>
      <c r="AX84" s="100" t="s">
        <v>116</v>
      </c>
      <c r="AY84" s="14" t="s">
        <v>117</v>
      </c>
      <c r="AZ84" s="101" t="s">
        <v>118</v>
      </c>
      <c r="BA84" s="45"/>
      <c r="BB84" s="5"/>
      <c r="BC84" s="5"/>
      <c r="BD84" s="7"/>
      <c r="BE84" s="7"/>
      <c r="BF84" s="7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ht="51.75" customHeight="1">
      <c r="A85" s="90" t="s">
        <v>119</v>
      </c>
      <c r="B85" s="5"/>
      <c r="C85" s="6"/>
      <c r="D85" s="6"/>
      <c r="E85" s="82">
        <f>((424977.3+1358833.76+1161108.39+744300.46)/4)</f>
        <v>922304.9775</v>
      </c>
      <c r="F85" s="5"/>
      <c r="G85" s="5"/>
      <c r="H85" s="5"/>
      <c r="I85" s="5"/>
      <c r="J85" s="5"/>
      <c r="K85" s="5"/>
      <c r="L85" s="5"/>
      <c r="M85" s="82">
        <f>Q90</f>
        <v>3520485.06</v>
      </c>
      <c r="N85" s="82"/>
      <c r="O85" s="82"/>
      <c r="P85" s="82"/>
      <c r="Q85" s="82" t="str">
        <f t="shared" si="126"/>
        <v>#REF!</v>
      </c>
      <c r="R85" s="82"/>
      <c r="S85" s="82"/>
      <c r="T85" s="82"/>
      <c r="U85" s="82">
        <f>U82</f>
        <v>5834462.4</v>
      </c>
      <c r="V85" s="82"/>
      <c r="W85" s="82"/>
      <c r="X85" s="82"/>
      <c r="Y85" s="82" t="str">
        <f>SUM(M85:Q85)-U85</f>
        <v>#REF!</v>
      </c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6"/>
      <c r="AM85" s="6"/>
      <c r="AN85" s="6"/>
      <c r="AO85" s="6"/>
      <c r="AP85" s="5"/>
      <c r="AQ85" s="6"/>
      <c r="AR85" s="6"/>
      <c r="AS85" s="6"/>
      <c r="AT85" s="102" t="s">
        <v>120</v>
      </c>
      <c r="AU85" s="103"/>
      <c r="AV85" s="103"/>
      <c r="AW85" s="104"/>
      <c r="AX85" s="96">
        <f>B3/12</f>
        <v>120425</v>
      </c>
      <c r="AY85" s="82">
        <f t="shared" ref="AY85:AY95" si="127">AX85*8</f>
        <v>963400</v>
      </c>
      <c r="AZ85" s="82" t="str">
        <f>C3</f>
        <v>#REF!</v>
      </c>
      <c r="BA85" s="6"/>
      <c r="BB85" s="5"/>
      <c r="BC85" s="5"/>
      <c r="BD85" s="105"/>
      <c r="BE85" s="7"/>
      <c r="BF85" s="7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ht="9.75" customHeight="1">
      <c r="A86" s="90" t="s">
        <v>121</v>
      </c>
      <c r="B86" s="5"/>
      <c r="C86" s="6"/>
      <c r="D86" s="6"/>
      <c r="E86" s="82">
        <f>(254213.3+321429.61+140011.72+308157.69)/4</f>
        <v>255953.08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6"/>
      <c r="AM86" s="6"/>
      <c r="AN86" s="6"/>
      <c r="AO86" s="6"/>
      <c r="AP86" s="5"/>
      <c r="AQ86" s="6"/>
      <c r="AR86" s="6"/>
      <c r="AS86" s="6"/>
      <c r="AT86" s="102" t="s">
        <v>3</v>
      </c>
      <c r="AU86" s="103"/>
      <c r="AV86" s="103"/>
      <c r="AW86" s="104"/>
      <c r="AX86" s="96">
        <f>F3/12</f>
        <v>63358.33333</v>
      </c>
      <c r="AY86" s="82">
        <f t="shared" si="127"/>
        <v>506866.6667</v>
      </c>
      <c r="AZ86" s="82" t="str">
        <f>G3</f>
        <v>#REF!</v>
      </c>
      <c r="BA86" s="6"/>
      <c r="BB86" s="5"/>
      <c r="BC86" s="5"/>
      <c r="BD86" s="7"/>
      <c r="BE86" s="7"/>
      <c r="BF86" s="7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ht="33.75" customHeight="1">
      <c r="A87" s="8"/>
      <c r="B87" s="5"/>
      <c r="C87" s="6"/>
      <c r="D87" s="6"/>
      <c r="E87" s="6"/>
      <c r="F87" s="5"/>
      <c r="G87" s="5"/>
      <c r="H87" s="5"/>
      <c r="I87" s="5"/>
      <c r="J87" s="5"/>
      <c r="K87" s="5"/>
      <c r="L87" s="5"/>
      <c r="M87" s="106" t="s">
        <v>29</v>
      </c>
      <c r="N87" s="5"/>
      <c r="O87" s="5"/>
      <c r="P87" s="5"/>
      <c r="Q87" s="106"/>
      <c r="R87" s="5"/>
      <c r="S87" s="5"/>
      <c r="T87" s="5"/>
      <c r="U87" s="107"/>
      <c r="V87" s="5"/>
      <c r="W87" s="5"/>
      <c r="X87" s="5"/>
      <c r="Y87" s="107"/>
      <c r="Z87" s="5"/>
      <c r="AA87" s="5"/>
      <c r="AB87" s="5"/>
      <c r="AC87" s="5"/>
      <c r="AD87" s="5"/>
      <c r="AE87" s="5"/>
      <c r="AF87" s="5"/>
      <c r="AG87" s="108" t="s">
        <v>122</v>
      </c>
      <c r="AH87" s="2"/>
      <c r="AI87" s="2"/>
      <c r="AJ87" s="2"/>
      <c r="AK87" s="11"/>
      <c r="AL87" s="6"/>
      <c r="AM87" s="6"/>
      <c r="AN87" s="6"/>
      <c r="AO87" s="6"/>
      <c r="AP87" s="5"/>
      <c r="AQ87" s="6"/>
      <c r="AR87" s="6"/>
      <c r="AS87" s="6"/>
      <c r="AT87" s="102" t="s">
        <v>4</v>
      </c>
      <c r="AU87" s="103"/>
      <c r="AV87" s="103"/>
      <c r="AW87" s="104"/>
      <c r="AX87" s="96">
        <f>J3/12</f>
        <v>16571.66667</v>
      </c>
      <c r="AY87" s="82">
        <f t="shared" si="127"/>
        <v>132573.3333</v>
      </c>
      <c r="AZ87" s="82" t="str">
        <f>K3</f>
        <v>#REF!</v>
      </c>
      <c r="BA87" s="6"/>
      <c r="BB87" s="5"/>
      <c r="BC87" s="5"/>
      <c r="BD87" s="7"/>
      <c r="BE87" s="7"/>
      <c r="BF87" s="7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ht="15.0" customHeight="1">
      <c r="A88" s="7"/>
      <c r="B88" s="6"/>
      <c r="C88" s="6"/>
      <c r="D88" s="6"/>
      <c r="E88" s="6"/>
      <c r="F88" s="5"/>
      <c r="G88" s="5"/>
      <c r="H88" s="5"/>
      <c r="I88" s="5"/>
      <c r="J88" s="5"/>
      <c r="K88" s="5"/>
      <c r="L88" s="5"/>
      <c r="M88" s="49" t="s">
        <v>123</v>
      </c>
      <c r="N88" s="5"/>
      <c r="O88" s="5"/>
      <c r="P88" s="5"/>
      <c r="Q88" s="91">
        <f t="shared" ref="Q88:Q89" si="128">BF8</f>
        <v>87171.66</v>
      </c>
      <c r="R88" s="5"/>
      <c r="S88" s="5"/>
      <c r="T88" s="5"/>
      <c r="U88" s="109"/>
      <c r="V88" s="5"/>
      <c r="W88" s="5"/>
      <c r="X88" s="5"/>
      <c r="Y88" s="109"/>
      <c r="Z88" s="5"/>
      <c r="AA88" s="5"/>
      <c r="AB88" s="5"/>
      <c r="AC88" s="5"/>
      <c r="AD88" s="5"/>
      <c r="AE88" s="5"/>
      <c r="AF88" s="5"/>
      <c r="AG88" s="110" t="str">
        <f>Q82-U82+Q90</f>
        <v>#REF!</v>
      </c>
      <c r="AH88" s="110"/>
      <c r="AI88" s="110"/>
      <c r="AJ88" s="110"/>
      <c r="AK88" s="110"/>
      <c r="AL88" s="5"/>
      <c r="AM88" s="5"/>
      <c r="AN88" s="5"/>
      <c r="AO88" s="5"/>
      <c r="AP88" s="5"/>
      <c r="AQ88" s="5"/>
      <c r="AR88" s="5"/>
      <c r="AS88" s="5"/>
      <c r="AT88" s="102" t="s">
        <v>5</v>
      </c>
      <c r="AU88" s="103"/>
      <c r="AV88" s="103"/>
      <c r="AW88" s="104"/>
      <c r="AX88" s="96">
        <f>N3/12</f>
        <v>59666.66667</v>
      </c>
      <c r="AY88" s="82">
        <f t="shared" si="127"/>
        <v>477333.3333</v>
      </c>
      <c r="AZ88" s="82" t="str">
        <f>O3</f>
        <v>#REF!</v>
      </c>
      <c r="BA88" s="6"/>
      <c r="BB88" s="5"/>
      <c r="BC88" s="5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ht="51.0" customHeight="1">
      <c r="A89" s="111"/>
      <c r="B89" s="112"/>
      <c r="C89" s="6"/>
      <c r="D89" s="6"/>
      <c r="E89" s="6"/>
      <c r="F89" s="5"/>
      <c r="G89" s="5"/>
      <c r="H89" s="5"/>
      <c r="I89" s="5"/>
      <c r="J89" s="5"/>
      <c r="K89" s="5"/>
      <c r="L89" s="5"/>
      <c r="M89" s="52" t="s">
        <v>33</v>
      </c>
      <c r="N89" s="5"/>
      <c r="O89" s="5"/>
      <c r="P89" s="5"/>
      <c r="Q89" s="91">
        <f t="shared" si="128"/>
        <v>3433313.4</v>
      </c>
      <c r="R89" s="5"/>
      <c r="S89" s="5"/>
      <c r="T89" s="5"/>
      <c r="U89" s="54" t="s">
        <v>34</v>
      </c>
      <c r="V89" s="5"/>
      <c r="W89" s="5"/>
      <c r="X89" s="5"/>
      <c r="Y89" s="54" t="s">
        <v>35</v>
      </c>
      <c r="Z89" s="5"/>
      <c r="AA89" s="5"/>
      <c r="AB89" s="5"/>
      <c r="AC89" s="5"/>
      <c r="AD89" s="6"/>
      <c r="AE89" s="5"/>
      <c r="AF89" s="5"/>
      <c r="AG89" s="113" t="s">
        <v>124</v>
      </c>
      <c r="AH89" s="114"/>
      <c r="AI89" s="114"/>
      <c r="AJ89" s="114"/>
      <c r="AK89" s="115"/>
      <c r="AL89" s="5"/>
      <c r="AM89" s="5"/>
      <c r="AN89" s="5"/>
      <c r="AO89" s="5"/>
      <c r="AP89" s="5"/>
      <c r="AQ89" s="5"/>
      <c r="AR89" s="5"/>
      <c r="AS89" s="5"/>
      <c r="AT89" s="102" t="s">
        <v>6</v>
      </c>
      <c r="AU89" s="103"/>
      <c r="AV89" s="103"/>
      <c r="AW89" s="104"/>
      <c r="AX89" s="96">
        <f>R3/12</f>
        <v>1191.666667</v>
      </c>
      <c r="AY89" s="82">
        <f t="shared" si="127"/>
        <v>9533.333333</v>
      </c>
      <c r="AZ89" s="82" t="str">
        <f>S3</f>
        <v>#REF!</v>
      </c>
      <c r="BA89" s="6"/>
      <c r="BB89" s="5"/>
      <c r="BC89" s="5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ht="9.75" customHeight="1">
      <c r="A90" s="85" t="s">
        <v>125</v>
      </c>
      <c r="B90" s="5"/>
      <c r="C90" s="6"/>
      <c r="D90" s="6"/>
      <c r="E90" s="85"/>
      <c r="F90" s="5"/>
      <c r="G90" s="5"/>
      <c r="H90" s="5"/>
      <c r="I90" s="5"/>
      <c r="J90" s="5"/>
      <c r="K90" s="5"/>
      <c r="L90" s="5"/>
      <c r="M90" s="55" t="s">
        <v>20</v>
      </c>
      <c r="N90" s="5"/>
      <c r="O90" s="5"/>
      <c r="P90" s="5"/>
      <c r="Q90" s="56">
        <f>SUM(Q88:Q89)</f>
        <v>3520485.06</v>
      </c>
      <c r="R90" s="5"/>
      <c r="S90" s="5"/>
      <c r="T90" s="5"/>
      <c r="U90" s="30" t="str">
        <f>Q90+Q82</f>
        <v>#REF!</v>
      </c>
      <c r="V90" s="5"/>
      <c r="W90" s="5"/>
      <c r="X90" s="5"/>
      <c r="Y90" s="57" t="str">
        <f>U90-U82</f>
        <v>#REF!</v>
      </c>
      <c r="Z90" s="5"/>
      <c r="AA90" s="5"/>
      <c r="AB90" s="5"/>
      <c r="AC90" s="5"/>
      <c r="AD90" s="5"/>
      <c r="AE90" s="5"/>
      <c r="AF90" s="5"/>
      <c r="AG90" s="116"/>
      <c r="AH90" s="117"/>
      <c r="AI90" s="117"/>
      <c r="AJ90" s="117"/>
      <c r="AK90" s="118"/>
      <c r="AL90" s="5"/>
      <c r="AM90" s="5"/>
      <c r="AN90" s="5"/>
      <c r="AO90" s="5"/>
      <c r="AP90" s="5"/>
      <c r="AQ90" s="5"/>
      <c r="AR90" s="5"/>
      <c r="AS90" s="5"/>
      <c r="AT90" s="102" t="s">
        <v>7</v>
      </c>
      <c r="AU90" s="103"/>
      <c r="AV90" s="103"/>
      <c r="AW90" s="104"/>
      <c r="AX90" s="96">
        <f>V3/12</f>
        <v>23007.83333</v>
      </c>
      <c r="AY90" s="82">
        <f t="shared" si="127"/>
        <v>184062.6667</v>
      </c>
      <c r="AZ90" s="82" t="str">
        <f>W3</f>
        <v>#REF!</v>
      </c>
      <c r="BA90" s="6"/>
      <c r="BB90" s="5"/>
      <c r="BC90" s="5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ht="24.75" customHeight="1">
      <c r="A91" s="90" t="s">
        <v>126</v>
      </c>
      <c r="B91" s="5"/>
      <c r="C91" s="6"/>
      <c r="D91" s="6"/>
      <c r="E91" s="119">
        <f>4.55804%</f>
        <v>0.0455804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6"/>
      <c r="Z91" s="6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102" t="s">
        <v>8</v>
      </c>
      <c r="AU91" s="103"/>
      <c r="AV91" s="103"/>
      <c r="AW91" s="104"/>
      <c r="AX91" s="96">
        <f>Z3/12</f>
        <v>9631.666667</v>
      </c>
      <c r="AY91" s="82">
        <f t="shared" si="127"/>
        <v>77053.33333</v>
      </c>
      <c r="AZ91" s="82" t="str">
        <f>AA3</f>
        <v>#REF!</v>
      </c>
      <c r="BA91" s="6"/>
      <c r="BB91" s="5"/>
      <c r="BC91" s="5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ht="22.5" customHeight="1">
      <c r="A92" s="90" t="s">
        <v>127</v>
      </c>
      <c r="B92" s="5"/>
      <c r="C92" s="6"/>
      <c r="D92" s="6"/>
      <c r="E92" s="120">
        <v>0.03</v>
      </c>
      <c r="F92" s="121"/>
      <c r="G92" s="122"/>
      <c r="H92" s="122"/>
      <c r="I92" s="122"/>
      <c r="J92" s="5"/>
      <c r="K92" s="18"/>
      <c r="L92" s="18"/>
      <c r="M92" s="121"/>
      <c r="N92" s="5"/>
      <c r="O92" s="5"/>
      <c r="P92" s="5"/>
      <c r="Q92" s="121"/>
      <c r="R92" s="5"/>
      <c r="S92" s="5"/>
      <c r="T92" s="5"/>
      <c r="U92" s="5"/>
      <c r="V92" s="121"/>
      <c r="W92" s="121"/>
      <c r="X92" s="5"/>
      <c r="Y92" s="46"/>
      <c r="Z92" s="46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123" t="s">
        <v>9</v>
      </c>
      <c r="AU92" s="124"/>
      <c r="AV92" s="124"/>
      <c r="AW92" s="112"/>
      <c r="AX92" s="96">
        <f>AD3/12</f>
        <v>28367.5</v>
      </c>
      <c r="AY92" s="82">
        <f t="shared" si="127"/>
        <v>226940</v>
      </c>
      <c r="AZ92" s="82" t="str">
        <f>AE3</f>
        <v>#REF!</v>
      </c>
      <c r="BA92" s="6"/>
      <c r="BB92" s="5"/>
      <c r="BC92" s="5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ht="9.75" customHeight="1">
      <c r="A93" s="90" t="s">
        <v>128</v>
      </c>
      <c r="B93" s="5"/>
      <c r="C93" s="5"/>
      <c r="D93" s="5"/>
      <c r="E93" s="119">
        <f>(4.24+0.5)/100</f>
        <v>0.0474</v>
      </c>
      <c r="F93" s="5"/>
      <c r="G93" s="5"/>
      <c r="H93" s="5"/>
      <c r="I93" s="5"/>
      <c r="J93" s="5"/>
      <c r="K93" s="46"/>
      <c r="L93" s="46"/>
      <c r="M93" s="125" t="s">
        <v>129</v>
      </c>
      <c r="N93" s="5"/>
      <c r="O93" s="5"/>
      <c r="P93" s="5"/>
      <c r="Q93" s="126">
        <f>BF13</f>
        <v>3822210.99</v>
      </c>
      <c r="R93" s="5"/>
      <c r="S93" s="5"/>
      <c r="T93" s="5"/>
      <c r="U93" s="5"/>
      <c r="V93" s="122"/>
      <c r="W93" s="122"/>
      <c r="X93" s="5"/>
      <c r="Y93" s="46"/>
      <c r="Z93" s="46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102" t="s">
        <v>10</v>
      </c>
      <c r="AU93" s="103"/>
      <c r="AV93" s="103"/>
      <c r="AW93" s="104"/>
      <c r="AX93" s="96">
        <f>AH3/12</f>
        <v>88433.33333</v>
      </c>
      <c r="AY93" s="82">
        <f t="shared" si="127"/>
        <v>707466.6667</v>
      </c>
      <c r="AZ93" s="82" t="str">
        <f>AI3</f>
        <v>#REF!</v>
      </c>
      <c r="BA93" s="6"/>
      <c r="BB93" s="5"/>
      <c r="BC93" s="5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ht="9.75" customHeight="1">
      <c r="A94" s="8"/>
      <c r="B94" s="5"/>
      <c r="C94" s="5"/>
      <c r="D94" s="5"/>
      <c r="E94" s="5"/>
      <c r="F94" s="127"/>
      <c r="G94" s="5"/>
      <c r="H94" s="5"/>
      <c r="I94" s="5"/>
      <c r="J94" s="5"/>
      <c r="K94" s="46"/>
      <c r="L94" s="46"/>
      <c r="M94" s="46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102" t="s">
        <v>11</v>
      </c>
      <c r="AU94" s="103"/>
      <c r="AV94" s="103"/>
      <c r="AW94" s="104"/>
      <c r="AX94" s="96">
        <f>AL3/12</f>
        <v>109507.3333</v>
      </c>
      <c r="AY94" s="82">
        <f t="shared" si="127"/>
        <v>876058.6667</v>
      </c>
      <c r="AZ94" s="82" t="str">
        <f>AM3</f>
        <v>#REF!</v>
      </c>
      <c r="BA94" s="6"/>
      <c r="BB94" s="5"/>
      <c r="BC94" s="5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ht="9.75" customHeight="1">
      <c r="A95" s="7"/>
      <c r="B95" s="128"/>
      <c r="C95" s="5"/>
      <c r="D95" s="5"/>
      <c r="E95" s="5"/>
      <c r="F95" s="129"/>
      <c r="G95" s="5"/>
      <c r="H95" s="5"/>
      <c r="I95" s="5"/>
      <c r="J95" s="5"/>
      <c r="K95" s="18"/>
      <c r="L95" s="18"/>
      <c r="M95" s="18"/>
      <c r="N95" s="18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102" t="s">
        <v>12</v>
      </c>
      <c r="AU95" s="103"/>
      <c r="AV95" s="103"/>
      <c r="AW95" s="104"/>
      <c r="AX95" s="96">
        <f>AP3/12</f>
        <v>6275</v>
      </c>
      <c r="AY95" s="82">
        <f t="shared" si="127"/>
        <v>50200</v>
      </c>
      <c r="AZ95" s="82" t="str">
        <f>AQ3</f>
        <v>#REF!</v>
      </c>
      <c r="BA95" s="6"/>
      <c r="BB95" s="5"/>
      <c r="BC95" s="5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ht="20.25" customHeight="1">
      <c r="A96" s="8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123" t="s">
        <v>13</v>
      </c>
      <c r="AU96" s="124"/>
      <c r="AV96" s="124"/>
      <c r="AW96" s="112"/>
      <c r="AX96" s="96">
        <f>AT3/12</f>
        <v>15225</v>
      </c>
      <c r="AY96" s="82">
        <f>AX96*12</f>
        <v>182700</v>
      </c>
      <c r="AZ96" s="82" t="str">
        <f>AU3</f>
        <v>#REF!</v>
      </c>
      <c r="BA96" s="6"/>
      <c r="BB96" s="5"/>
      <c r="BC96" s="5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ht="20.25" customHeight="1">
      <c r="A97" s="8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130" t="s">
        <v>20</v>
      </c>
      <c r="AU97" s="131"/>
      <c r="AV97" s="131"/>
      <c r="AW97" s="112"/>
      <c r="AX97" s="132">
        <f t="shared" ref="AX97:AZ97" si="129">SUM(AX85:AX96)</f>
        <v>541661</v>
      </c>
      <c r="AY97" s="23">
        <f t="shared" si="129"/>
        <v>4394188</v>
      </c>
      <c r="AZ97" s="23" t="str">
        <f t="shared" si="129"/>
        <v>#REF!</v>
      </c>
      <c r="BA97" s="133" t="str">
        <f>AZ97-C20</f>
        <v>#REF!</v>
      </c>
      <c r="BB97" s="5"/>
      <c r="BC97" s="5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ht="9.75" customHeight="1">
      <c r="A98" s="10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134" t="s">
        <v>130</v>
      </c>
      <c r="BB98" s="5"/>
      <c r="BC98" s="5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ht="9.75" customHeight="1">
      <c r="A99" s="8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135" t="s">
        <v>131</v>
      </c>
      <c r="AZ99" s="5"/>
      <c r="BA99" s="136"/>
      <c r="BB99" s="5"/>
      <c r="BC99" s="5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ht="9.75" customHeight="1">
      <c r="A100" s="8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135" t="s">
        <v>132</v>
      </c>
      <c r="AZ100" s="135" t="str">
        <f>AY97-AZ97</f>
        <v>#REF!</v>
      </c>
      <c r="BA100" s="137" t="str">
        <f>BA97-AY97</f>
        <v>#REF!</v>
      </c>
      <c r="BB100" s="5"/>
      <c r="BC100" s="5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ht="9.75" customHeight="1">
      <c r="A101" s="8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136"/>
      <c r="BB101" s="5"/>
      <c r="BC101" s="5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ht="9.75" customHeight="1">
      <c r="A102" s="8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ht="9.75" customHeight="1">
      <c r="A103" s="8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ht="9.75" customHeight="1">
      <c r="A104" s="8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ht="9.75" customHeight="1">
      <c r="A105" s="8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ht="9.75" customHeight="1">
      <c r="A106" s="8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ht="9.75" customHeight="1">
      <c r="A107" s="8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ht="9.75" customHeight="1">
      <c r="A108" s="8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ht="9.75" customHeight="1">
      <c r="A109" s="8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ht="9.75" customHeight="1">
      <c r="A110" s="8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ht="9.75" customHeight="1">
      <c r="A111" s="8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ht="9.75" customHeight="1">
      <c r="A112" s="8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ht="9.75" customHeight="1">
      <c r="A113" s="8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ht="9.75" customHeight="1">
      <c r="A114" s="8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ht="9.75" customHeight="1">
      <c r="A115" s="8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ht="9.75" customHeight="1">
      <c r="A116" s="8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ht="9.75" customHeight="1">
      <c r="A117" s="8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ht="9.75" customHeight="1">
      <c r="A118" s="8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ht="9.75" customHeight="1">
      <c r="A119" s="8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ht="9.75" customHeight="1">
      <c r="A120" s="8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ht="9.75" customHeight="1">
      <c r="A121" s="8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ht="9.75" customHeight="1">
      <c r="A122" s="8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ht="9.75" customHeight="1">
      <c r="A123" s="8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ht="9.75" customHeight="1">
      <c r="A124" s="8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ht="9.75" customHeight="1">
      <c r="A125" s="8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ht="9.75" customHeight="1">
      <c r="A126" s="8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ht="9.75" customHeight="1">
      <c r="A127" s="8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ht="9.75" customHeight="1">
      <c r="A128" s="8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ht="9.75" customHeight="1">
      <c r="A129" s="8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ht="9.75" customHeight="1">
      <c r="A130" s="8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ht="9.75" customHeight="1">
      <c r="A131" s="8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ht="9.75" customHeight="1">
      <c r="A132" s="8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ht="9.75" customHeight="1">
      <c r="A133" s="8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ht="9.75" customHeight="1">
      <c r="A134" s="8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ht="9.75" customHeight="1">
      <c r="A135" s="8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ht="9.75" customHeight="1">
      <c r="A136" s="8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ht="9.75" customHeight="1">
      <c r="A137" s="8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ht="9.75" customHeight="1">
      <c r="A138" s="8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ht="9.75" customHeight="1">
      <c r="A139" s="8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ht="9.75" customHeight="1">
      <c r="A140" s="8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ht="9.75" customHeight="1">
      <c r="A141" s="8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ht="9.75" customHeight="1">
      <c r="A142" s="8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ht="9.75" customHeight="1">
      <c r="A143" s="8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ht="9.75" customHeight="1">
      <c r="A144" s="8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ht="9.75" customHeight="1">
      <c r="A145" s="8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ht="9.75" customHeight="1">
      <c r="A146" s="8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ht="9.75" customHeight="1">
      <c r="A147" s="8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ht="9.75" customHeight="1">
      <c r="A148" s="8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ht="9.75" customHeight="1">
      <c r="A149" s="8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ht="9.75" customHeight="1">
      <c r="A150" s="8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ht="9.75" customHeight="1">
      <c r="A151" s="8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ht="9.75" customHeight="1">
      <c r="A152" s="8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ht="9.75" customHeight="1">
      <c r="A153" s="8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ht="9.75" customHeight="1">
      <c r="A154" s="8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ht="9.75" customHeight="1">
      <c r="A155" s="8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ht="9.75" customHeight="1">
      <c r="A156" s="8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ht="9.75" customHeight="1">
      <c r="A157" s="8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ht="9.75" customHeight="1">
      <c r="A158" s="8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ht="9.75" customHeight="1">
      <c r="A159" s="8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ht="9.75" customHeight="1">
      <c r="A160" s="8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ht="9.75" customHeight="1">
      <c r="A161" s="8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ht="9.75" customHeight="1">
      <c r="A162" s="8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ht="9.75" customHeight="1">
      <c r="A163" s="8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ht="9.75" customHeight="1">
      <c r="A164" s="8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ht="9.75" customHeight="1">
      <c r="A165" s="8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ht="9.75" customHeight="1">
      <c r="A166" s="8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ht="9.75" customHeight="1">
      <c r="A167" s="8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ht="9.75" customHeight="1">
      <c r="A168" s="8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ht="9.75" customHeight="1">
      <c r="A169" s="8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ht="9.75" customHeight="1">
      <c r="A170" s="8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ht="9.75" customHeight="1">
      <c r="A171" s="8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ht="9.75" customHeight="1">
      <c r="A172" s="8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ht="9.75" customHeight="1">
      <c r="A173" s="8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ht="9.75" customHeight="1">
      <c r="A174" s="8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ht="9.75" customHeight="1">
      <c r="A175" s="8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ht="9.75" customHeight="1">
      <c r="A176" s="8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ht="9.75" customHeight="1">
      <c r="A177" s="8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ht="9.75" customHeight="1">
      <c r="A178" s="8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ht="9.75" customHeight="1">
      <c r="A179" s="8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ht="9.75" customHeight="1">
      <c r="A180" s="8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ht="9.75" customHeight="1">
      <c r="A181" s="8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ht="9.75" customHeight="1">
      <c r="A182" s="8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ht="9.75" customHeight="1">
      <c r="A183" s="8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ht="9.75" customHeight="1">
      <c r="A184" s="8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ht="9.75" customHeight="1">
      <c r="A185" s="8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ht="9.75" customHeight="1">
      <c r="A186" s="8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ht="9.75" customHeight="1">
      <c r="A187" s="8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ht="9.75" customHeight="1">
      <c r="A188" s="8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ht="9.75" customHeight="1">
      <c r="A189" s="8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ht="9.75" customHeight="1">
      <c r="A190" s="8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ht="9.75" customHeight="1">
      <c r="A191" s="8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ht="9.75" customHeight="1">
      <c r="A192" s="8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ht="9.75" customHeight="1">
      <c r="A193" s="8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ht="9.75" customHeight="1">
      <c r="A194" s="8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ht="9.75" customHeight="1">
      <c r="A195" s="8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ht="9.75" customHeight="1">
      <c r="A196" s="8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ht="9.75" customHeight="1">
      <c r="A197" s="8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ht="9.75" customHeight="1">
      <c r="A198" s="8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ht="9.75" customHeight="1">
      <c r="A199" s="8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ht="9.75" customHeight="1">
      <c r="A200" s="8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ht="9.75" customHeight="1">
      <c r="A201" s="8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ht="9.75" customHeight="1">
      <c r="A202" s="8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ht="9.75" customHeight="1">
      <c r="A203" s="8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ht="9.75" customHeight="1">
      <c r="A204" s="8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ht="9.75" customHeight="1">
      <c r="A205" s="8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ht="9.75" customHeight="1">
      <c r="A206" s="8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ht="9.75" customHeight="1">
      <c r="A207" s="8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ht="9.75" customHeight="1">
      <c r="A208" s="8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ht="9.75" customHeight="1">
      <c r="A209" s="8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ht="9.75" customHeight="1">
      <c r="A210" s="8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ht="9.75" customHeight="1">
      <c r="A211" s="8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ht="9.75" customHeight="1">
      <c r="A212" s="8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</row>
    <row r="213" ht="9.75" customHeight="1">
      <c r="A213" s="8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</row>
    <row r="214" ht="9.75" customHeight="1">
      <c r="A214" s="8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</row>
    <row r="215" ht="9.75" customHeight="1">
      <c r="A215" s="8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</row>
    <row r="216" ht="9.75" customHeight="1">
      <c r="A216" s="8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</row>
    <row r="217" ht="9.75" customHeight="1">
      <c r="A217" s="8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</row>
    <row r="218" ht="9.75" customHeight="1">
      <c r="A218" s="8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</row>
    <row r="219" ht="9.75" customHeight="1">
      <c r="A219" s="8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</row>
    <row r="220" ht="9.75" customHeight="1">
      <c r="A220" s="8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</row>
    <row r="221" ht="9.75" customHeight="1">
      <c r="A221" s="8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</row>
    <row r="222" ht="9.75" customHeight="1">
      <c r="A222" s="8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</row>
    <row r="223" ht="9.75" customHeight="1">
      <c r="A223" s="8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</row>
    <row r="224" ht="9.75" customHeight="1">
      <c r="A224" s="8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</row>
    <row r="225" ht="9.75" customHeight="1">
      <c r="A225" s="8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</row>
    <row r="226" ht="9.75" customHeight="1">
      <c r="A226" s="8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</row>
    <row r="227" ht="9.75" customHeight="1">
      <c r="A227" s="8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</row>
    <row r="228" ht="9.75" customHeight="1">
      <c r="A228" s="8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</row>
    <row r="229" ht="9.75" customHeight="1">
      <c r="A229" s="8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</row>
    <row r="230" ht="9.75" customHeight="1">
      <c r="A230" s="8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</row>
    <row r="231" ht="9.75" customHeight="1">
      <c r="A231" s="8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</row>
    <row r="232" ht="9.75" customHeight="1">
      <c r="A232" s="8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</row>
    <row r="233" ht="9.75" customHeight="1">
      <c r="A233" s="8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</row>
    <row r="234" ht="9.75" customHeight="1">
      <c r="A234" s="8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</row>
    <row r="235" ht="9.75" customHeight="1">
      <c r="A235" s="8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</row>
    <row r="236" ht="9.75" customHeight="1">
      <c r="A236" s="8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</row>
    <row r="237" ht="9.75" customHeight="1">
      <c r="A237" s="8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</row>
    <row r="238" ht="9.75" customHeight="1">
      <c r="A238" s="8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</row>
    <row r="239" ht="9.75" customHeight="1">
      <c r="A239" s="8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</row>
    <row r="240" ht="9.75" customHeight="1">
      <c r="A240" s="8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</row>
    <row r="241" ht="9.75" customHeight="1">
      <c r="A241" s="8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</row>
    <row r="242" ht="9.75" customHeight="1">
      <c r="A242" s="8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</row>
    <row r="243" ht="9.75" customHeight="1">
      <c r="A243" s="8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</row>
    <row r="244" ht="9.75" customHeight="1">
      <c r="A244" s="8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</row>
    <row r="245" ht="9.75" customHeight="1">
      <c r="A245" s="8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</row>
    <row r="246" ht="9.75" customHeight="1">
      <c r="A246" s="8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</row>
    <row r="247" ht="9.75" customHeight="1">
      <c r="A247" s="8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</row>
    <row r="248" ht="9.75" customHeight="1">
      <c r="A248" s="8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</row>
    <row r="249" ht="9.75" customHeight="1">
      <c r="A249" s="8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</row>
    <row r="250" ht="9.75" customHeight="1">
      <c r="A250" s="8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</row>
    <row r="251" ht="9.75" customHeight="1">
      <c r="A251" s="8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</row>
    <row r="252" ht="9.75" customHeight="1">
      <c r="A252" s="8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</row>
    <row r="253" ht="9.75" customHeight="1">
      <c r="A253" s="8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</row>
    <row r="254" ht="9.75" customHeight="1">
      <c r="A254" s="8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</row>
    <row r="255" ht="9.75" customHeight="1">
      <c r="A255" s="8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</row>
    <row r="256" ht="9.75" customHeight="1">
      <c r="A256" s="8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</row>
    <row r="257" ht="9.75" customHeight="1">
      <c r="A257" s="8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</row>
    <row r="258" ht="9.75" customHeight="1">
      <c r="A258" s="8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</row>
    <row r="259" ht="9.75" customHeight="1">
      <c r="A259" s="8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</row>
    <row r="260" ht="9.75" customHeight="1">
      <c r="A260" s="8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</row>
    <row r="261" ht="9.75" customHeight="1">
      <c r="A261" s="8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</row>
    <row r="262" ht="9.75" customHeight="1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</row>
    <row r="263" ht="9.75" customHeight="1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</row>
    <row r="264" ht="9.75" customHeight="1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</row>
    <row r="265" ht="9.75" customHeight="1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</row>
    <row r="266" ht="9.75" customHeight="1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</row>
    <row r="267" ht="9.75" customHeight="1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</row>
    <row r="268" ht="9.75" customHeight="1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</row>
    <row r="269" ht="9.75" customHeight="1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</row>
    <row r="270" ht="9.75" customHeight="1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</row>
    <row r="271" ht="9.75" customHeight="1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</row>
    <row r="272" ht="9.75" customHeight="1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</row>
    <row r="273" ht="9.75" customHeight="1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</row>
    <row r="274" ht="9.75" customHeight="1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</row>
    <row r="275" ht="9.75" customHeight="1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</row>
    <row r="276" ht="9.75" customHeight="1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</row>
    <row r="277" ht="9.75" customHeight="1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</row>
    <row r="278" ht="9.75" customHeight="1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</row>
    <row r="279" ht="9.75" customHeight="1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</row>
    <row r="280" ht="9.75" customHeight="1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</row>
    <row r="281" ht="9.75" customHeight="1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</row>
    <row r="282" ht="9.75" customHeight="1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</row>
    <row r="283" ht="9.75" customHeight="1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</row>
    <row r="284" ht="9.75" customHeight="1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</row>
    <row r="285" ht="9.75" customHeight="1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</row>
    <row r="286" ht="9.75" customHeight="1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</row>
    <row r="287" ht="9.75" customHeight="1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</row>
    <row r="288" ht="9.75" customHeight="1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</row>
    <row r="289" ht="9.75" customHeight="1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</row>
    <row r="290" ht="9.75" customHeight="1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</row>
    <row r="291" ht="9.75" customHeight="1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</row>
    <row r="292" ht="9.75" customHeight="1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</row>
    <row r="293" ht="9.75" customHeight="1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</row>
    <row r="294" ht="9.75" customHeight="1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</row>
    <row r="295" ht="9.75" customHeight="1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</row>
    <row r="296" ht="9.75" customHeight="1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</row>
    <row r="297" ht="9.75" customHeight="1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</row>
    <row r="298" ht="9.75" customHeight="1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</row>
    <row r="299" ht="9.75" customHeight="1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</row>
    <row r="300" ht="9.75" customHeight="1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</row>
    <row r="301" ht="9.75" customHeight="1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</row>
    <row r="302" ht="9.75" customHeight="1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</row>
    <row r="303" ht="9.75" customHeight="1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</row>
    <row r="304" ht="9.75" customHeight="1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</row>
    <row r="305" ht="9.75" customHeight="1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</row>
    <row r="306" ht="9.75" customHeight="1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</row>
    <row r="307" ht="9.75" customHeight="1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</row>
    <row r="308" ht="9.75" customHeight="1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</row>
    <row r="309" ht="9.75" customHeight="1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</row>
    <row r="310" ht="9.75" customHeight="1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</row>
    <row r="311" ht="9.75" customHeight="1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</row>
    <row r="312" ht="9.75" customHeight="1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</row>
    <row r="313" ht="9.75" customHeight="1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</row>
    <row r="314" ht="9.75" customHeight="1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</row>
    <row r="315" ht="9.75" customHeight="1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</row>
    <row r="316" ht="9.75" customHeight="1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</row>
    <row r="317" ht="9.75" customHeight="1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</row>
    <row r="318" ht="9.75" customHeight="1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</row>
    <row r="319" ht="9.75" customHeight="1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</row>
    <row r="320" ht="9.75" customHeight="1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</row>
    <row r="321" ht="9.75" customHeight="1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</row>
    <row r="322" ht="9.75" customHeight="1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</row>
    <row r="323" ht="9.75" customHeight="1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</row>
    <row r="324" ht="9.75" customHeight="1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</row>
    <row r="325" ht="9.75" customHeight="1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</row>
    <row r="326" ht="9.75" customHeight="1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</row>
    <row r="327" ht="9.75" customHeight="1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</row>
    <row r="328" ht="9.75" customHeight="1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</row>
    <row r="329" ht="9.75" customHeight="1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</row>
    <row r="330" ht="9.75" customHeight="1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</row>
    <row r="331" ht="9.75" customHeight="1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</row>
    <row r="332" ht="9.75" customHeight="1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</row>
    <row r="333" ht="9.75" customHeight="1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</row>
    <row r="334" ht="9.75" customHeight="1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</row>
    <row r="335" ht="9.75" customHeight="1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</row>
    <row r="336" ht="9.75" customHeight="1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</row>
    <row r="337" ht="9.75" customHeight="1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</row>
    <row r="338" ht="9.75" customHeight="1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</row>
    <row r="339" ht="9.75" customHeight="1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</row>
    <row r="340" ht="9.75" customHeight="1">
      <c r="A340" s="8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</row>
    <row r="341" ht="9.75" customHeight="1">
      <c r="A341" s="8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</row>
    <row r="342" ht="9.75" customHeight="1">
      <c r="A342" s="8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</row>
    <row r="343" ht="9.75" customHeight="1">
      <c r="A343" s="8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</row>
    <row r="344" ht="9.75" customHeight="1">
      <c r="A344" s="8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</row>
    <row r="345" ht="9.75" customHeight="1">
      <c r="A345" s="8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</row>
    <row r="346" ht="9.75" customHeight="1">
      <c r="A346" s="8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</row>
    <row r="347" ht="9.75" customHeight="1">
      <c r="A347" s="8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</row>
    <row r="348" ht="9.75" customHeight="1">
      <c r="A348" s="8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</row>
    <row r="349" ht="9.75" customHeight="1">
      <c r="A349" s="8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</row>
    <row r="350" ht="9.75" customHeight="1">
      <c r="A350" s="8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</row>
    <row r="351" ht="9.75" customHeight="1">
      <c r="A351" s="8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</row>
    <row r="352" ht="9.75" customHeight="1">
      <c r="A352" s="8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</row>
    <row r="353" ht="9.75" customHeight="1">
      <c r="A353" s="8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</row>
    <row r="354" ht="9.75" customHeight="1">
      <c r="A354" s="8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</row>
    <row r="355" ht="9.75" customHeight="1">
      <c r="A355" s="8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</row>
    <row r="356" ht="9.75" customHeight="1">
      <c r="A356" s="8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</row>
    <row r="357" ht="9.75" customHeight="1">
      <c r="A357" s="8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</row>
    <row r="358" ht="9.75" customHeight="1">
      <c r="A358" s="8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</row>
    <row r="359" ht="9.75" customHeight="1">
      <c r="A359" s="8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</row>
    <row r="360" ht="9.75" customHeight="1">
      <c r="A360" s="8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</row>
    <row r="361" ht="9.75" customHeight="1">
      <c r="A361" s="8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</row>
    <row r="362" ht="9.75" customHeight="1">
      <c r="A362" s="8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</row>
    <row r="363" ht="9.75" customHeight="1">
      <c r="A363" s="8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</row>
    <row r="364" ht="9.75" customHeight="1">
      <c r="A364" s="8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</row>
    <row r="365" ht="9.75" customHeight="1">
      <c r="A365" s="8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</row>
    <row r="366" ht="9.75" customHeight="1">
      <c r="A366" s="8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</row>
    <row r="367" ht="9.75" customHeight="1">
      <c r="A367" s="8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</row>
    <row r="368" ht="9.75" customHeight="1">
      <c r="A368" s="8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</row>
    <row r="369" ht="9.75" customHeight="1">
      <c r="A369" s="8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</row>
    <row r="370" ht="9.75" customHeight="1">
      <c r="A370" s="8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</row>
    <row r="371" ht="9.75" customHeight="1">
      <c r="A371" s="8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</row>
    <row r="372" ht="9.75" customHeight="1">
      <c r="A372" s="8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</row>
    <row r="373" ht="9.75" customHeight="1">
      <c r="A373" s="8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</row>
    <row r="374" ht="9.75" customHeight="1">
      <c r="A374" s="8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</row>
    <row r="375" ht="9.75" customHeight="1">
      <c r="A375" s="8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</row>
    <row r="376" ht="9.75" customHeight="1">
      <c r="A376" s="8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</row>
    <row r="377" ht="9.75" customHeight="1">
      <c r="A377" s="8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</row>
    <row r="378" ht="9.75" customHeight="1">
      <c r="A378" s="8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</row>
    <row r="379" ht="9.75" customHeight="1">
      <c r="A379" s="8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</row>
    <row r="380" ht="9.75" customHeight="1">
      <c r="A380" s="8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</row>
    <row r="381" ht="9.75" customHeight="1">
      <c r="A381" s="8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</row>
    <row r="382" ht="9.75" customHeight="1">
      <c r="A382" s="8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</row>
    <row r="383" ht="9.75" customHeight="1">
      <c r="A383" s="8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</row>
    <row r="384" ht="9.75" customHeight="1">
      <c r="A384" s="8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</row>
    <row r="385" ht="9.75" customHeight="1">
      <c r="A385" s="8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</row>
    <row r="386" ht="9.75" customHeight="1">
      <c r="A386" s="8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</row>
    <row r="387" ht="9.75" customHeight="1">
      <c r="A387" s="8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</row>
    <row r="388" ht="9.75" customHeight="1">
      <c r="A388" s="8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</row>
    <row r="389" ht="9.75" customHeight="1">
      <c r="A389" s="8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</row>
    <row r="390" ht="9.75" customHeight="1">
      <c r="A390" s="8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</row>
    <row r="391" ht="9.75" customHeight="1">
      <c r="A391" s="8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</row>
    <row r="392" ht="9.75" customHeight="1">
      <c r="A392" s="8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</row>
    <row r="393" ht="9.75" customHeight="1">
      <c r="A393" s="8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</row>
    <row r="394" ht="9.75" customHeight="1">
      <c r="A394" s="8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</row>
    <row r="395" ht="9.75" customHeight="1">
      <c r="A395" s="8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</row>
    <row r="396" ht="9.75" customHeight="1">
      <c r="A396" s="8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</row>
    <row r="397" ht="9.75" customHeight="1">
      <c r="A397" s="8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</row>
    <row r="398" ht="9.75" customHeight="1">
      <c r="A398" s="8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</row>
    <row r="399" ht="9.75" customHeight="1">
      <c r="A399" s="8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</row>
    <row r="400" ht="9.75" customHeight="1">
      <c r="A400" s="8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</row>
    <row r="401" ht="9.75" customHeight="1">
      <c r="A401" s="8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</row>
    <row r="402" ht="9.75" customHeight="1">
      <c r="A402" s="8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</row>
    <row r="403" ht="9.75" customHeight="1">
      <c r="A403" s="8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</row>
    <row r="404" ht="9.75" customHeight="1">
      <c r="A404" s="8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</row>
    <row r="405" ht="9.75" customHeight="1">
      <c r="A405" s="8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</row>
    <row r="406" ht="9.75" customHeight="1">
      <c r="A406" s="8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</row>
    <row r="407" ht="9.75" customHeight="1">
      <c r="A407" s="8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</row>
    <row r="408" ht="9.75" customHeight="1">
      <c r="A408" s="8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</row>
    <row r="409" ht="9.75" customHeight="1">
      <c r="A409" s="8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</row>
    <row r="410" ht="9.75" customHeight="1">
      <c r="A410" s="8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</row>
    <row r="411" ht="9.75" customHeight="1">
      <c r="A411" s="8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</row>
    <row r="412" ht="9.75" customHeight="1">
      <c r="A412" s="8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</row>
    <row r="413" ht="9.75" customHeight="1">
      <c r="A413" s="8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</row>
    <row r="414" ht="9.75" customHeight="1">
      <c r="A414" s="8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</row>
    <row r="415" ht="9.75" customHeight="1">
      <c r="A415" s="8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</row>
    <row r="416" ht="9.75" customHeight="1">
      <c r="A416" s="8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</row>
    <row r="417" ht="9.75" customHeight="1">
      <c r="A417" s="8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</row>
    <row r="418" ht="9.75" customHeight="1">
      <c r="A418" s="8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</row>
    <row r="419" ht="9.75" customHeight="1">
      <c r="A419" s="8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</row>
    <row r="420" ht="9.75" customHeight="1">
      <c r="A420" s="8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</row>
    <row r="421" ht="9.75" customHeight="1">
      <c r="A421" s="8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</row>
    <row r="422" ht="9.75" customHeight="1">
      <c r="A422" s="8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</row>
    <row r="423" ht="9.75" customHeight="1">
      <c r="A423" s="8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</row>
    <row r="424" ht="9.75" customHeight="1">
      <c r="A424" s="8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</row>
    <row r="425" ht="9.75" customHeight="1">
      <c r="A425" s="8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</row>
    <row r="426" ht="9.75" customHeight="1">
      <c r="A426" s="8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</row>
    <row r="427" ht="9.75" customHeight="1">
      <c r="A427" s="8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</row>
    <row r="428" ht="9.75" customHeight="1">
      <c r="A428" s="8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</row>
    <row r="429" ht="9.75" customHeight="1">
      <c r="A429" s="8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</row>
    <row r="430" ht="9.75" customHeight="1">
      <c r="A430" s="8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</row>
    <row r="431" ht="9.75" customHeight="1">
      <c r="A431" s="8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</row>
    <row r="432" ht="9.75" customHeight="1">
      <c r="A432" s="8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</row>
    <row r="433" ht="9.75" customHeight="1">
      <c r="A433" s="8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</row>
    <row r="434" ht="9.75" customHeight="1">
      <c r="A434" s="8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</row>
    <row r="435" ht="9.75" customHeight="1">
      <c r="A435" s="8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</row>
    <row r="436" ht="9.75" customHeight="1">
      <c r="A436" s="8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</row>
    <row r="437" ht="9.75" customHeight="1">
      <c r="A437" s="8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</row>
    <row r="438" ht="9.75" customHeight="1">
      <c r="A438" s="8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</row>
    <row r="439" ht="9.75" customHeight="1">
      <c r="A439" s="8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</row>
    <row r="440" ht="9.75" customHeight="1">
      <c r="A440" s="8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</row>
    <row r="441" ht="9.75" customHeight="1">
      <c r="A441" s="8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</row>
    <row r="442" ht="9.75" customHeight="1">
      <c r="A442" s="8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</row>
    <row r="443" ht="9.75" customHeight="1">
      <c r="A443" s="8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</row>
    <row r="444" ht="9.75" customHeight="1">
      <c r="A444" s="8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</row>
    <row r="445" ht="9.75" customHeight="1">
      <c r="A445" s="8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</row>
    <row r="446" ht="9.75" customHeight="1">
      <c r="A446" s="8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</row>
    <row r="447" ht="9.75" customHeight="1">
      <c r="A447" s="8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</row>
    <row r="448" ht="9.75" customHeight="1">
      <c r="A448" s="8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</row>
    <row r="449" ht="9.75" customHeight="1">
      <c r="A449" s="8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</row>
    <row r="450" ht="9.75" customHeight="1">
      <c r="A450" s="8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</row>
    <row r="451" ht="9.75" customHeight="1">
      <c r="A451" s="8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</row>
    <row r="452" ht="9.75" customHeight="1">
      <c r="A452" s="8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</row>
    <row r="453" ht="9.75" customHeight="1">
      <c r="A453" s="8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</row>
    <row r="454" ht="9.75" customHeight="1">
      <c r="A454" s="8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</row>
    <row r="455" ht="9.75" customHeight="1">
      <c r="A455" s="8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</row>
    <row r="456" ht="9.75" customHeight="1">
      <c r="A456" s="8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</row>
    <row r="457" ht="9.75" customHeight="1">
      <c r="A457" s="8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</row>
    <row r="458" ht="9.75" customHeight="1">
      <c r="A458" s="8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</row>
    <row r="459" ht="9.75" customHeight="1">
      <c r="A459" s="8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</row>
    <row r="460" ht="9.75" customHeight="1">
      <c r="A460" s="8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</row>
    <row r="461" ht="9.75" customHeight="1">
      <c r="A461" s="8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</row>
    <row r="462" ht="9.75" customHeight="1">
      <c r="A462" s="8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</row>
    <row r="463" ht="9.75" customHeight="1">
      <c r="A463" s="8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</row>
    <row r="464" ht="9.75" customHeight="1">
      <c r="A464" s="8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</row>
    <row r="465" ht="9.75" customHeight="1">
      <c r="A465" s="8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</row>
    <row r="466" ht="9.75" customHeight="1">
      <c r="A466" s="8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</row>
    <row r="467" ht="9.75" customHeight="1">
      <c r="A467" s="8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</row>
    <row r="468" ht="9.75" customHeight="1">
      <c r="A468" s="8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</row>
    <row r="469" ht="9.75" customHeight="1">
      <c r="A469" s="8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</row>
    <row r="470" ht="9.75" customHeight="1">
      <c r="A470" s="8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</row>
    <row r="471" ht="9.75" customHeight="1">
      <c r="A471" s="8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</row>
    <row r="472" ht="9.75" customHeight="1">
      <c r="A472" s="8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</row>
    <row r="473" ht="9.75" customHeight="1">
      <c r="A473" s="8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</row>
    <row r="474" ht="9.75" customHeight="1">
      <c r="A474" s="8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</row>
    <row r="475" ht="9.75" customHeight="1">
      <c r="A475" s="8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</row>
    <row r="476" ht="9.75" customHeight="1">
      <c r="A476" s="8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</row>
    <row r="477" ht="9.75" customHeight="1">
      <c r="A477" s="8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</row>
    <row r="478" ht="9.75" customHeight="1">
      <c r="A478" s="8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</row>
    <row r="479" ht="9.75" customHeight="1">
      <c r="A479" s="8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</row>
    <row r="480" ht="9.75" customHeight="1">
      <c r="A480" s="8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</row>
    <row r="481" ht="9.75" customHeight="1">
      <c r="A481" s="8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</row>
    <row r="482" ht="9.75" customHeight="1">
      <c r="A482" s="8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</row>
    <row r="483" ht="9.75" customHeight="1">
      <c r="A483" s="8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</row>
    <row r="484" ht="9.75" customHeight="1">
      <c r="A484" s="8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</row>
    <row r="485" ht="9.75" customHeight="1">
      <c r="A485" s="8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</row>
    <row r="486" ht="9.75" customHeight="1">
      <c r="A486" s="8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</row>
    <row r="487" ht="9.75" customHeight="1">
      <c r="A487" s="8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</row>
    <row r="488" ht="9.75" customHeight="1">
      <c r="A488" s="8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</row>
    <row r="489" ht="9.75" customHeight="1">
      <c r="A489" s="8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</row>
    <row r="490" ht="9.75" customHeight="1">
      <c r="A490" s="8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</row>
    <row r="491" ht="9.75" customHeight="1">
      <c r="A491" s="8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</row>
    <row r="492" ht="9.75" customHeight="1">
      <c r="A492" s="8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</row>
    <row r="493" ht="9.75" customHeight="1">
      <c r="A493" s="8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</row>
    <row r="494" ht="9.75" customHeight="1">
      <c r="A494" s="8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</row>
    <row r="495" ht="9.75" customHeight="1">
      <c r="A495" s="8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</row>
    <row r="496" ht="9.75" customHeight="1">
      <c r="A496" s="8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</row>
    <row r="497" ht="9.75" customHeight="1">
      <c r="A497" s="8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</row>
    <row r="498" ht="9.75" customHeight="1">
      <c r="A498" s="8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</row>
    <row r="499" ht="9.75" customHeight="1">
      <c r="A499" s="8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</row>
    <row r="500" ht="9.75" customHeight="1">
      <c r="A500" s="8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</row>
    <row r="501" ht="9.75" customHeight="1">
      <c r="A501" s="8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</row>
    <row r="502" ht="9.75" customHeight="1">
      <c r="A502" s="8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</row>
    <row r="503" ht="9.75" customHeight="1">
      <c r="A503" s="8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</row>
    <row r="504" ht="9.75" customHeight="1">
      <c r="A504" s="8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</row>
    <row r="505" ht="9.75" customHeight="1">
      <c r="A505" s="8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</row>
    <row r="506" ht="9.75" customHeight="1">
      <c r="A506" s="8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</row>
    <row r="507" ht="9.75" customHeight="1">
      <c r="A507" s="8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</row>
    <row r="508" ht="9.75" customHeight="1">
      <c r="A508" s="8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</row>
    <row r="509" ht="9.75" customHeight="1">
      <c r="A509" s="8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</row>
    <row r="510" ht="9.75" customHeight="1">
      <c r="A510" s="8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</row>
    <row r="511" ht="9.75" customHeight="1">
      <c r="A511" s="8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</row>
    <row r="512" ht="9.75" customHeight="1">
      <c r="A512" s="8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</row>
    <row r="513" ht="9.75" customHeight="1">
      <c r="A513" s="8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</row>
    <row r="514" ht="9.75" customHeight="1">
      <c r="A514" s="8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</row>
    <row r="515" ht="9.75" customHeight="1">
      <c r="A515" s="8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</row>
    <row r="516" ht="9.75" customHeight="1">
      <c r="A516" s="8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</row>
    <row r="517" ht="9.75" customHeight="1">
      <c r="A517" s="8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</row>
    <row r="518" ht="9.75" customHeight="1">
      <c r="A518" s="8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</row>
    <row r="519" ht="9.75" customHeight="1">
      <c r="A519" s="8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</row>
    <row r="520" ht="9.75" customHeight="1">
      <c r="A520" s="8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</row>
    <row r="521" ht="9.75" customHeight="1">
      <c r="A521" s="8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</row>
    <row r="522" ht="9.75" customHeight="1">
      <c r="A522" s="8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</row>
    <row r="523" ht="9.75" customHeight="1">
      <c r="A523" s="8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</row>
    <row r="524" ht="9.75" customHeight="1">
      <c r="A524" s="8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</row>
    <row r="525" ht="9.75" customHeight="1">
      <c r="A525" s="8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</row>
    <row r="526" ht="9.75" customHeight="1">
      <c r="A526" s="8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</row>
    <row r="527" ht="9.75" customHeight="1">
      <c r="A527" s="8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</row>
    <row r="528" ht="9.75" customHeight="1">
      <c r="A528" s="8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</row>
    <row r="529" ht="9.75" customHeight="1">
      <c r="A529" s="8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</row>
    <row r="530" ht="9.75" customHeight="1">
      <c r="A530" s="8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</row>
    <row r="531" ht="9.75" customHeight="1">
      <c r="A531" s="8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</row>
    <row r="532" ht="9.75" customHeight="1">
      <c r="A532" s="8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</row>
    <row r="533" ht="9.75" customHeight="1">
      <c r="A533" s="8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</row>
    <row r="534" ht="9.75" customHeight="1">
      <c r="A534" s="8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</row>
    <row r="535" ht="9.75" customHeight="1">
      <c r="A535" s="8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</row>
    <row r="536" ht="9.75" customHeight="1">
      <c r="A536" s="8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</row>
    <row r="537" ht="9.75" customHeight="1">
      <c r="A537" s="8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</row>
    <row r="538" ht="9.75" customHeight="1">
      <c r="A538" s="8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</row>
    <row r="539" ht="9.75" customHeight="1">
      <c r="A539" s="8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</row>
    <row r="540" ht="9.75" customHeight="1">
      <c r="A540" s="8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</row>
    <row r="541" ht="9.75" customHeight="1">
      <c r="A541" s="8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</row>
    <row r="542" ht="9.75" customHeight="1">
      <c r="A542" s="8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</row>
    <row r="543" ht="9.75" customHeight="1">
      <c r="A543" s="8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</row>
    <row r="544" ht="9.75" customHeight="1">
      <c r="A544" s="8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</row>
    <row r="545" ht="9.75" customHeight="1">
      <c r="A545" s="8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</row>
    <row r="546" ht="9.75" customHeight="1">
      <c r="A546" s="8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</row>
    <row r="547" ht="9.75" customHeight="1">
      <c r="A547" s="8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</row>
    <row r="548" ht="9.75" customHeight="1">
      <c r="A548" s="8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</row>
    <row r="549" ht="9.75" customHeight="1">
      <c r="A549" s="8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</row>
    <row r="550" ht="9.75" customHeight="1">
      <c r="A550" s="8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</row>
    <row r="551" ht="9.75" customHeight="1">
      <c r="A551" s="8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</row>
    <row r="552" ht="9.75" customHeight="1">
      <c r="A552" s="8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</row>
    <row r="553" ht="9.75" customHeight="1">
      <c r="A553" s="8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</row>
    <row r="554" ht="9.75" customHeight="1">
      <c r="A554" s="8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</row>
    <row r="555" ht="9.75" customHeight="1">
      <c r="A555" s="8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</row>
    <row r="556" ht="9.75" customHeight="1">
      <c r="A556" s="8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</row>
    <row r="557" ht="9.75" customHeight="1">
      <c r="A557" s="8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</row>
    <row r="558" ht="9.75" customHeight="1">
      <c r="A558" s="8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</row>
    <row r="559" ht="9.75" customHeight="1">
      <c r="A559" s="8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</row>
    <row r="560" ht="9.75" customHeight="1">
      <c r="A560" s="8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</row>
    <row r="561" ht="9.75" customHeight="1">
      <c r="A561" s="8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</row>
    <row r="562" ht="9.75" customHeight="1">
      <c r="A562" s="8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</row>
    <row r="563" ht="9.75" customHeight="1">
      <c r="A563" s="8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</row>
    <row r="564" ht="9.75" customHeight="1">
      <c r="A564" s="8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</row>
    <row r="565" ht="9.75" customHeight="1">
      <c r="A565" s="8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</row>
    <row r="566" ht="9.75" customHeight="1">
      <c r="A566" s="8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</row>
    <row r="567" ht="9.75" customHeight="1">
      <c r="A567" s="8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</row>
    <row r="568" ht="9.75" customHeight="1">
      <c r="A568" s="8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</row>
    <row r="569" ht="9.75" customHeight="1">
      <c r="A569" s="8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</row>
    <row r="570" ht="9.75" customHeight="1">
      <c r="A570" s="8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</row>
    <row r="571" ht="9.75" customHeight="1">
      <c r="A571" s="8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</row>
    <row r="572" ht="9.75" customHeight="1">
      <c r="A572" s="8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</row>
    <row r="573" ht="9.75" customHeight="1">
      <c r="A573" s="8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</row>
    <row r="574" ht="9.75" customHeight="1">
      <c r="A574" s="8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</row>
    <row r="575" ht="9.75" customHeight="1">
      <c r="A575" s="8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</row>
    <row r="576" ht="9.75" customHeight="1">
      <c r="A576" s="8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</row>
    <row r="577" ht="9.75" customHeight="1">
      <c r="A577" s="8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</row>
    <row r="578" ht="9.75" customHeight="1">
      <c r="A578" s="8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</row>
    <row r="579" ht="9.75" customHeight="1">
      <c r="A579" s="8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</row>
    <row r="580" ht="9.75" customHeight="1">
      <c r="A580" s="8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</row>
    <row r="581" ht="9.75" customHeight="1">
      <c r="A581" s="8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</row>
    <row r="582" ht="9.75" customHeight="1">
      <c r="A582" s="8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</row>
    <row r="583" ht="9.75" customHeight="1">
      <c r="A583" s="8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</row>
    <row r="584" ht="9.75" customHeight="1">
      <c r="A584" s="8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</row>
    <row r="585" ht="9.75" customHeight="1">
      <c r="A585" s="8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</row>
    <row r="586" ht="9.75" customHeight="1">
      <c r="A586" s="8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</row>
    <row r="587" ht="9.75" customHeight="1">
      <c r="A587" s="8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</row>
    <row r="588" ht="9.75" customHeight="1">
      <c r="A588" s="8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</row>
    <row r="589" ht="9.75" customHeight="1">
      <c r="A589" s="8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</row>
    <row r="590" ht="9.75" customHeight="1">
      <c r="A590" s="8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</row>
    <row r="591" ht="9.75" customHeight="1">
      <c r="A591" s="8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</row>
    <row r="592" ht="9.75" customHeight="1">
      <c r="A592" s="8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</row>
    <row r="593" ht="9.75" customHeight="1">
      <c r="A593" s="8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</row>
    <row r="594" ht="9.75" customHeight="1">
      <c r="A594" s="8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</row>
    <row r="595" ht="9.75" customHeight="1">
      <c r="A595" s="8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</row>
    <row r="596" ht="9.75" customHeight="1">
      <c r="A596" s="8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</row>
    <row r="597" ht="9.75" customHeight="1">
      <c r="A597" s="8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</row>
    <row r="598" ht="9.75" customHeight="1">
      <c r="A598" s="8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</row>
    <row r="599" ht="9.75" customHeight="1">
      <c r="A599" s="8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</row>
    <row r="600" ht="9.75" customHeight="1">
      <c r="A600" s="8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</row>
    <row r="601" ht="9.75" customHeight="1">
      <c r="A601" s="8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</row>
    <row r="602" ht="9.75" customHeight="1">
      <c r="A602" s="8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</row>
    <row r="603" ht="9.75" customHeight="1">
      <c r="A603" s="8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</row>
    <row r="604" ht="9.75" customHeight="1">
      <c r="A604" s="8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</row>
    <row r="605" ht="9.75" customHeight="1">
      <c r="A605" s="8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</row>
    <row r="606" ht="9.75" customHeight="1">
      <c r="A606" s="8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</row>
    <row r="607" ht="9.75" customHeight="1">
      <c r="A607" s="8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</row>
    <row r="608" ht="9.75" customHeight="1">
      <c r="A608" s="8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</row>
    <row r="609" ht="9.75" customHeight="1">
      <c r="A609" s="8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</row>
    <row r="610" ht="9.75" customHeight="1">
      <c r="A610" s="8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</row>
    <row r="611" ht="9.75" customHeight="1">
      <c r="A611" s="8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</row>
    <row r="612" ht="9.75" customHeight="1">
      <c r="A612" s="8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</row>
    <row r="613" ht="9.75" customHeight="1">
      <c r="A613" s="8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</row>
    <row r="614" ht="9.75" customHeight="1">
      <c r="A614" s="8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</row>
    <row r="615" ht="9.75" customHeight="1">
      <c r="A615" s="8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</row>
    <row r="616" ht="9.75" customHeight="1">
      <c r="A616" s="8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</row>
    <row r="617" ht="9.75" customHeight="1">
      <c r="A617" s="8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</row>
    <row r="618" ht="9.75" customHeight="1">
      <c r="A618" s="8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</row>
    <row r="619" ht="9.75" customHeight="1">
      <c r="A619" s="8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</row>
    <row r="620" ht="9.75" customHeight="1">
      <c r="A620" s="8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</row>
    <row r="621" ht="9.75" customHeight="1">
      <c r="A621" s="8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</row>
    <row r="622" ht="9.75" customHeight="1">
      <c r="A622" s="8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</row>
    <row r="623" ht="9.75" customHeight="1">
      <c r="A623" s="8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</row>
    <row r="624" ht="9.75" customHeight="1">
      <c r="A624" s="8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</row>
    <row r="625" ht="9.75" customHeight="1">
      <c r="A625" s="8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</row>
    <row r="626" ht="9.75" customHeight="1">
      <c r="A626" s="8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</row>
    <row r="627" ht="9.75" customHeight="1">
      <c r="A627" s="8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</row>
    <row r="628" ht="9.75" customHeight="1">
      <c r="A628" s="8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</row>
    <row r="629" ht="9.75" customHeight="1">
      <c r="A629" s="8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</row>
    <row r="630" ht="9.75" customHeight="1">
      <c r="A630" s="8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</row>
    <row r="631" ht="9.75" customHeight="1">
      <c r="A631" s="8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</row>
    <row r="632" ht="9.75" customHeight="1">
      <c r="A632" s="8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</row>
    <row r="633" ht="9.75" customHeight="1">
      <c r="A633" s="8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</row>
    <row r="634" ht="9.75" customHeight="1">
      <c r="A634" s="8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</row>
    <row r="635" ht="9.75" customHeight="1">
      <c r="A635" s="8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</row>
    <row r="636" ht="9.75" customHeight="1">
      <c r="A636" s="8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</row>
    <row r="637" ht="9.75" customHeight="1">
      <c r="A637" s="8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</row>
    <row r="638" ht="9.75" customHeight="1">
      <c r="A638" s="8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</row>
    <row r="639" ht="9.75" customHeight="1">
      <c r="A639" s="8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</row>
    <row r="640" ht="9.75" customHeight="1">
      <c r="A640" s="8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</row>
    <row r="641" ht="9.75" customHeight="1">
      <c r="A641" s="8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</row>
    <row r="642" ht="9.75" customHeight="1">
      <c r="A642" s="8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</row>
    <row r="643" ht="9.75" customHeight="1">
      <c r="A643" s="8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</row>
    <row r="644" ht="9.75" customHeight="1">
      <c r="A644" s="8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</row>
    <row r="645" ht="9.75" customHeight="1">
      <c r="A645" s="8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</row>
    <row r="646" ht="9.75" customHeight="1">
      <c r="A646" s="8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</row>
    <row r="647" ht="9.75" customHeight="1">
      <c r="A647" s="8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</row>
    <row r="648" ht="9.75" customHeight="1">
      <c r="A648" s="8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</row>
    <row r="649" ht="9.75" customHeight="1">
      <c r="A649" s="8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</row>
    <row r="650" ht="9.75" customHeight="1">
      <c r="A650" s="8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</row>
    <row r="651" ht="9.75" customHeight="1">
      <c r="A651" s="8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</row>
    <row r="652" ht="9.75" customHeight="1">
      <c r="A652" s="8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</row>
    <row r="653" ht="9.75" customHeight="1">
      <c r="A653" s="8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</row>
    <row r="654" ht="9.75" customHeight="1">
      <c r="A654" s="8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</row>
    <row r="655" ht="9.75" customHeight="1">
      <c r="A655" s="8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</row>
    <row r="656" ht="9.75" customHeight="1">
      <c r="A656" s="8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</row>
    <row r="657" ht="9.75" customHeight="1">
      <c r="A657" s="8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</row>
    <row r="658" ht="9.75" customHeight="1">
      <c r="A658" s="8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</row>
    <row r="659" ht="9.75" customHeight="1">
      <c r="A659" s="8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</row>
    <row r="660" ht="9.75" customHeight="1">
      <c r="A660" s="8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</row>
    <row r="661" ht="9.75" customHeight="1">
      <c r="A661" s="8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</row>
    <row r="662" ht="9.75" customHeight="1">
      <c r="A662" s="8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</row>
    <row r="663" ht="9.75" customHeight="1">
      <c r="A663" s="8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</row>
    <row r="664" ht="9.75" customHeight="1">
      <c r="A664" s="8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</row>
    <row r="665" ht="9.75" customHeight="1">
      <c r="A665" s="8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</row>
    <row r="666" ht="9.75" customHeight="1">
      <c r="A666" s="8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</row>
    <row r="667" ht="9.75" customHeight="1">
      <c r="A667" s="8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</row>
    <row r="668" ht="9.75" customHeight="1">
      <c r="A668" s="8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</row>
    <row r="669" ht="9.75" customHeight="1">
      <c r="A669" s="8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</row>
    <row r="670" ht="9.75" customHeight="1">
      <c r="A670" s="8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</row>
    <row r="671" ht="9.75" customHeight="1">
      <c r="A671" s="8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</row>
    <row r="672" ht="9.75" customHeight="1">
      <c r="A672" s="8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</row>
    <row r="673" ht="9.75" customHeight="1">
      <c r="A673" s="8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</row>
    <row r="674" ht="9.75" customHeight="1">
      <c r="A674" s="8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</row>
    <row r="675" ht="9.75" customHeight="1">
      <c r="A675" s="8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</row>
    <row r="676" ht="9.75" customHeight="1">
      <c r="A676" s="8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</row>
    <row r="677" ht="9.75" customHeight="1">
      <c r="A677" s="8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</row>
    <row r="678" ht="9.75" customHeight="1">
      <c r="A678" s="8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</row>
    <row r="679" ht="9.75" customHeight="1">
      <c r="A679" s="8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</row>
    <row r="680" ht="9.75" customHeight="1">
      <c r="A680" s="8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</row>
    <row r="681" ht="9.75" customHeight="1">
      <c r="A681" s="8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</row>
    <row r="682" ht="9.75" customHeight="1">
      <c r="A682" s="8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</row>
    <row r="683" ht="9.75" customHeight="1">
      <c r="A683" s="8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</row>
    <row r="684" ht="9.75" customHeight="1">
      <c r="A684" s="8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</row>
    <row r="685" ht="9.75" customHeight="1">
      <c r="A685" s="8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</row>
    <row r="686" ht="9.75" customHeight="1">
      <c r="A686" s="8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</row>
    <row r="687" ht="9.75" customHeight="1">
      <c r="A687" s="8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</row>
    <row r="688" ht="9.75" customHeight="1">
      <c r="A688" s="8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</row>
    <row r="689" ht="9.75" customHeight="1">
      <c r="A689" s="8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</row>
    <row r="690" ht="9.75" customHeight="1">
      <c r="A690" s="8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</row>
    <row r="691" ht="9.75" customHeight="1">
      <c r="A691" s="8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</row>
    <row r="692" ht="9.75" customHeight="1">
      <c r="A692" s="8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</row>
    <row r="693" ht="9.75" customHeight="1">
      <c r="A693" s="8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</row>
    <row r="694" ht="9.75" customHeight="1">
      <c r="A694" s="8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</row>
    <row r="695" ht="9.75" customHeight="1">
      <c r="A695" s="8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</row>
    <row r="696" ht="9.75" customHeight="1">
      <c r="A696" s="8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</row>
    <row r="697" ht="9.75" customHeight="1">
      <c r="A697" s="8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</row>
    <row r="698" ht="9.75" customHeight="1">
      <c r="A698" s="8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</row>
    <row r="699" ht="9.75" customHeight="1">
      <c r="A699" s="8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</row>
    <row r="700" ht="9.75" customHeight="1">
      <c r="A700" s="8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</row>
    <row r="701" ht="9.75" customHeight="1">
      <c r="A701" s="8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</row>
    <row r="702" ht="9.75" customHeight="1">
      <c r="A702" s="8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</row>
    <row r="703" ht="9.75" customHeight="1">
      <c r="A703" s="8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</row>
    <row r="704" ht="9.75" customHeight="1">
      <c r="A704" s="8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</row>
    <row r="705" ht="9.75" customHeight="1">
      <c r="A705" s="8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</row>
    <row r="706" ht="9.75" customHeight="1">
      <c r="A706" s="8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</row>
    <row r="707" ht="9.75" customHeight="1">
      <c r="A707" s="8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</row>
    <row r="708" ht="9.75" customHeight="1">
      <c r="A708" s="8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</row>
    <row r="709" ht="9.75" customHeight="1">
      <c r="A709" s="8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</row>
    <row r="710" ht="9.75" customHeight="1">
      <c r="A710" s="8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</row>
    <row r="711" ht="9.75" customHeight="1">
      <c r="A711" s="8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</row>
    <row r="712" ht="9.75" customHeight="1">
      <c r="A712" s="8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</row>
    <row r="713" ht="9.75" customHeight="1">
      <c r="A713" s="8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</row>
    <row r="714" ht="9.75" customHeight="1">
      <c r="A714" s="8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</row>
    <row r="715" ht="9.75" customHeight="1">
      <c r="A715" s="8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</row>
    <row r="716" ht="9.75" customHeight="1">
      <c r="A716" s="8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</row>
    <row r="717" ht="9.75" customHeight="1">
      <c r="A717" s="8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</row>
    <row r="718" ht="9.75" customHeight="1">
      <c r="A718" s="8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</row>
    <row r="719" ht="9.75" customHeight="1">
      <c r="A719" s="8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</row>
    <row r="720" ht="9.75" customHeight="1">
      <c r="A720" s="8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</row>
    <row r="721" ht="9.75" customHeight="1">
      <c r="A721" s="8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</row>
    <row r="722" ht="9.75" customHeight="1">
      <c r="A722" s="8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</row>
    <row r="723" ht="9.75" customHeight="1">
      <c r="A723" s="8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</row>
    <row r="724" ht="9.75" customHeight="1">
      <c r="A724" s="8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</row>
    <row r="725" ht="9.75" customHeight="1">
      <c r="A725" s="8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</row>
    <row r="726" ht="9.75" customHeight="1">
      <c r="A726" s="8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</row>
    <row r="727" ht="9.75" customHeight="1">
      <c r="A727" s="8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</row>
    <row r="728" ht="9.75" customHeight="1">
      <c r="A728" s="8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</row>
    <row r="729" ht="9.75" customHeight="1">
      <c r="A729" s="8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</row>
    <row r="730" ht="9.75" customHeight="1">
      <c r="A730" s="8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</row>
    <row r="731" ht="9.75" customHeight="1">
      <c r="A731" s="8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</row>
    <row r="732" ht="9.75" customHeight="1">
      <c r="A732" s="8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</row>
    <row r="733" ht="9.75" customHeight="1">
      <c r="A733" s="8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</row>
    <row r="734" ht="9.75" customHeight="1">
      <c r="A734" s="8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</row>
    <row r="735" ht="9.75" customHeight="1">
      <c r="A735" s="8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</row>
    <row r="736" ht="9.75" customHeight="1">
      <c r="A736" s="8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</row>
    <row r="737" ht="9.75" customHeight="1">
      <c r="A737" s="8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</row>
    <row r="738" ht="9.75" customHeight="1">
      <c r="A738" s="8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</row>
    <row r="739" ht="9.75" customHeight="1">
      <c r="A739" s="8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</row>
    <row r="740" ht="9.75" customHeight="1">
      <c r="A740" s="8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</row>
    <row r="741" ht="9.75" customHeight="1">
      <c r="A741" s="8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</row>
    <row r="742" ht="9.75" customHeight="1">
      <c r="A742" s="8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</row>
    <row r="743" ht="9.75" customHeight="1">
      <c r="A743" s="8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</row>
    <row r="744" ht="9.75" customHeight="1">
      <c r="A744" s="8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</row>
    <row r="745" ht="9.75" customHeight="1">
      <c r="A745" s="8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</row>
    <row r="746" ht="9.75" customHeight="1">
      <c r="A746" s="8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</row>
    <row r="747" ht="9.75" customHeight="1">
      <c r="A747" s="8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</row>
    <row r="748" ht="9.75" customHeight="1">
      <c r="A748" s="8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</row>
    <row r="749" ht="9.75" customHeight="1">
      <c r="A749" s="8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</row>
    <row r="750" ht="9.75" customHeight="1">
      <c r="A750" s="8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</row>
    <row r="751" ht="9.75" customHeight="1">
      <c r="A751" s="8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</row>
    <row r="752" ht="9.75" customHeight="1">
      <c r="A752" s="8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</row>
    <row r="753" ht="9.75" customHeight="1">
      <c r="A753" s="8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</row>
    <row r="754" ht="9.75" customHeight="1">
      <c r="A754" s="8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</row>
    <row r="755" ht="9.75" customHeight="1">
      <c r="A755" s="8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</row>
    <row r="756" ht="9.75" customHeight="1">
      <c r="A756" s="8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</row>
    <row r="757" ht="9.75" customHeight="1">
      <c r="A757" s="8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</row>
    <row r="758" ht="9.75" customHeight="1">
      <c r="A758" s="8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</row>
    <row r="759" ht="9.75" customHeight="1">
      <c r="A759" s="8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</row>
    <row r="760" ht="9.75" customHeight="1">
      <c r="A760" s="8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</row>
    <row r="761" ht="9.75" customHeight="1">
      <c r="A761" s="8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</row>
    <row r="762" ht="9.75" customHeight="1">
      <c r="A762" s="8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</row>
    <row r="763" ht="9.75" customHeight="1">
      <c r="A763" s="8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</row>
    <row r="764" ht="9.75" customHeight="1">
      <c r="A764" s="8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</row>
    <row r="765" ht="9.75" customHeight="1">
      <c r="A765" s="8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</row>
    <row r="766" ht="9.75" customHeight="1">
      <c r="A766" s="8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</row>
    <row r="767" ht="9.75" customHeight="1">
      <c r="A767" s="8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</row>
    <row r="768" ht="9.75" customHeight="1">
      <c r="A768" s="8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</row>
    <row r="769" ht="9.75" customHeight="1">
      <c r="A769" s="8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</row>
    <row r="770" ht="9.75" customHeight="1">
      <c r="A770" s="8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</row>
    <row r="771" ht="9.75" customHeight="1">
      <c r="A771" s="8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</row>
    <row r="772" ht="9.75" customHeight="1">
      <c r="A772" s="8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</row>
    <row r="773" ht="9.75" customHeight="1">
      <c r="A773" s="8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</row>
    <row r="774" ht="9.75" customHeight="1">
      <c r="A774" s="8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</row>
    <row r="775" ht="9.75" customHeight="1">
      <c r="A775" s="8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</row>
    <row r="776" ht="9.75" customHeight="1">
      <c r="A776" s="8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</row>
    <row r="777" ht="9.75" customHeight="1">
      <c r="A777" s="8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</row>
    <row r="778" ht="9.75" customHeight="1">
      <c r="A778" s="8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</row>
    <row r="779" ht="9.75" customHeight="1">
      <c r="A779" s="8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</row>
    <row r="780" ht="9.75" customHeight="1">
      <c r="A780" s="8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</row>
    <row r="781" ht="9.75" customHeight="1">
      <c r="A781" s="8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</row>
    <row r="782" ht="9.75" customHeight="1">
      <c r="A782" s="8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</row>
    <row r="783" ht="9.75" customHeight="1">
      <c r="A783" s="8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</row>
    <row r="784" ht="9.75" customHeight="1">
      <c r="A784" s="8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</row>
    <row r="785" ht="9.75" customHeight="1">
      <c r="A785" s="8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</row>
    <row r="786" ht="9.75" customHeight="1">
      <c r="A786" s="8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</row>
    <row r="787" ht="9.75" customHeight="1">
      <c r="A787" s="8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</row>
    <row r="788" ht="9.75" customHeight="1">
      <c r="A788" s="8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</row>
    <row r="789" ht="9.75" customHeight="1">
      <c r="A789" s="8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</row>
    <row r="790" ht="9.75" customHeight="1">
      <c r="A790" s="8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</row>
    <row r="791" ht="9.75" customHeight="1">
      <c r="A791" s="8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</row>
    <row r="792" ht="9.75" customHeight="1">
      <c r="A792" s="8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</row>
    <row r="793" ht="9.75" customHeight="1">
      <c r="A793" s="8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</row>
    <row r="794" ht="9.75" customHeight="1">
      <c r="A794" s="8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</row>
    <row r="795" ht="9.75" customHeight="1">
      <c r="A795" s="8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</row>
    <row r="796" ht="9.75" customHeight="1">
      <c r="A796" s="8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</row>
    <row r="797" ht="9.75" customHeight="1">
      <c r="A797" s="8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</row>
    <row r="798" ht="9.75" customHeight="1">
      <c r="A798" s="8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</row>
    <row r="799" ht="9.75" customHeight="1">
      <c r="A799" s="8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</row>
    <row r="800" ht="9.75" customHeight="1">
      <c r="A800" s="8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</row>
    <row r="801" ht="9.75" customHeight="1">
      <c r="A801" s="8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</row>
    <row r="802" ht="9.75" customHeight="1">
      <c r="A802" s="8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</row>
    <row r="803" ht="9.75" customHeight="1">
      <c r="A803" s="8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</row>
    <row r="804" ht="9.75" customHeight="1">
      <c r="A804" s="8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</row>
    <row r="805" ht="9.75" customHeight="1">
      <c r="A805" s="8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</row>
    <row r="806" ht="9.75" customHeight="1">
      <c r="A806" s="8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</row>
    <row r="807" ht="9.75" customHeight="1">
      <c r="A807" s="8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</row>
    <row r="808" ht="9.75" customHeight="1">
      <c r="A808" s="8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</row>
    <row r="809" ht="9.75" customHeight="1">
      <c r="A809" s="8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</row>
    <row r="810" ht="9.75" customHeight="1">
      <c r="A810" s="8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</row>
    <row r="811" ht="9.75" customHeight="1">
      <c r="A811" s="8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</row>
    <row r="812" ht="9.75" customHeight="1">
      <c r="A812" s="8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</row>
    <row r="813" ht="9.75" customHeight="1">
      <c r="A813" s="8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</row>
    <row r="814" ht="9.75" customHeight="1">
      <c r="A814" s="8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</row>
    <row r="815" ht="9.75" customHeight="1">
      <c r="A815" s="8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</row>
    <row r="816" ht="9.75" customHeight="1">
      <c r="A816" s="8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</row>
    <row r="817" ht="9.75" customHeight="1">
      <c r="A817" s="8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</row>
    <row r="818" ht="9.75" customHeight="1">
      <c r="A818" s="8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</row>
    <row r="819" ht="9.75" customHeight="1">
      <c r="A819" s="8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</row>
    <row r="820" ht="9.75" customHeight="1">
      <c r="A820" s="8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</row>
    <row r="821" ht="9.75" customHeight="1">
      <c r="A821" s="8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</row>
    <row r="822" ht="9.75" customHeight="1">
      <c r="A822" s="8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</row>
    <row r="823" ht="9.75" customHeight="1">
      <c r="A823" s="8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</row>
    <row r="824" ht="9.75" customHeight="1">
      <c r="A824" s="8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</row>
    <row r="825" ht="9.75" customHeight="1">
      <c r="A825" s="8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</row>
    <row r="826" ht="9.75" customHeight="1">
      <c r="A826" s="8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</row>
    <row r="827" ht="9.75" customHeight="1">
      <c r="A827" s="8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</row>
    <row r="828" ht="9.75" customHeight="1">
      <c r="A828" s="8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</row>
    <row r="829" ht="9.75" customHeight="1">
      <c r="A829" s="8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</row>
    <row r="830" ht="9.75" customHeight="1">
      <c r="A830" s="8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</row>
    <row r="831" ht="9.75" customHeight="1">
      <c r="A831" s="8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</row>
    <row r="832" ht="9.75" customHeight="1">
      <c r="A832" s="8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</row>
    <row r="833" ht="9.75" customHeight="1">
      <c r="A833" s="8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</row>
    <row r="834" ht="9.75" customHeight="1">
      <c r="A834" s="8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</row>
    <row r="835" ht="9.75" customHeight="1">
      <c r="A835" s="8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</row>
    <row r="836" ht="9.75" customHeight="1">
      <c r="A836" s="8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</row>
    <row r="837" ht="9.75" customHeight="1">
      <c r="A837" s="8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</row>
    <row r="838" ht="9.75" customHeight="1">
      <c r="A838" s="8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</row>
    <row r="839" ht="9.75" customHeight="1">
      <c r="A839" s="8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</row>
    <row r="840" ht="9.75" customHeight="1">
      <c r="A840" s="8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</row>
    <row r="841" ht="9.75" customHeight="1">
      <c r="A841" s="8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</row>
    <row r="842" ht="9.75" customHeight="1">
      <c r="A842" s="8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</row>
    <row r="843" ht="9.75" customHeight="1">
      <c r="A843" s="8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</row>
    <row r="844" ht="9.75" customHeight="1">
      <c r="A844" s="8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</row>
    <row r="845" ht="9.75" customHeight="1">
      <c r="A845" s="8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</row>
    <row r="846" ht="9.75" customHeight="1">
      <c r="A846" s="8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</row>
    <row r="847" ht="9.75" customHeight="1">
      <c r="A847" s="8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</row>
    <row r="848" ht="9.75" customHeight="1">
      <c r="A848" s="8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</row>
    <row r="849" ht="9.75" customHeight="1">
      <c r="A849" s="8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</row>
    <row r="850" ht="9.75" customHeight="1">
      <c r="A850" s="8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</row>
    <row r="851" ht="9.75" customHeight="1">
      <c r="A851" s="8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</row>
    <row r="852" ht="9.75" customHeight="1">
      <c r="A852" s="8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</row>
    <row r="853" ht="9.75" customHeight="1">
      <c r="A853" s="8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</row>
    <row r="854" ht="9.75" customHeight="1">
      <c r="A854" s="8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</row>
    <row r="855" ht="9.75" customHeight="1">
      <c r="A855" s="8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</row>
    <row r="856" ht="9.75" customHeight="1">
      <c r="A856" s="8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</row>
    <row r="857" ht="9.75" customHeight="1">
      <c r="A857" s="8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</row>
    <row r="858" ht="9.75" customHeight="1">
      <c r="A858" s="8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</row>
    <row r="859" ht="9.75" customHeight="1">
      <c r="A859" s="8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</row>
    <row r="860" ht="9.75" customHeight="1">
      <c r="A860" s="8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</row>
    <row r="861" ht="9.75" customHeight="1">
      <c r="A861" s="8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</row>
    <row r="862" ht="9.75" customHeight="1">
      <c r="A862" s="8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</row>
    <row r="863" ht="9.75" customHeight="1">
      <c r="A863" s="8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</row>
    <row r="864" ht="9.75" customHeight="1">
      <c r="A864" s="8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</row>
    <row r="865" ht="9.75" customHeight="1">
      <c r="A865" s="8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</row>
    <row r="866" ht="9.75" customHeight="1">
      <c r="A866" s="8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</row>
    <row r="867" ht="9.75" customHeight="1">
      <c r="A867" s="8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</row>
    <row r="868" ht="9.75" customHeight="1">
      <c r="A868" s="8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</row>
    <row r="869" ht="9.75" customHeight="1">
      <c r="A869" s="8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</row>
    <row r="870" ht="9.75" customHeight="1">
      <c r="A870" s="8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</row>
    <row r="871" ht="9.75" customHeight="1">
      <c r="A871" s="8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</row>
    <row r="872" ht="9.75" customHeight="1">
      <c r="A872" s="8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</row>
    <row r="873" ht="9.75" customHeight="1">
      <c r="A873" s="8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</row>
    <row r="874" ht="9.75" customHeight="1">
      <c r="A874" s="8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</row>
    <row r="875" ht="9.75" customHeight="1">
      <c r="A875" s="8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</row>
    <row r="876" ht="9.75" customHeight="1">
      <c r="A876" s="8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</row>
    <row r="877" ht="9.75" customHeight="1">
      <c r="A877" s="8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</row>
    <row r="878" ht="9.75" customHeight="1">
      <c r="A878" s="8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</row>
    <row r="879" ht="9.75" customHeight="1">
      <c r="A879" s="8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</row>
    <row r="880" ht="9.75" customHeight="1">
      <c r="A880" s="8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</row>
    <row r="881" ht="9.75" customHeight="1">
      <c r="A881" s="8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</row>
    <row r="882" ht="9.75" customHeight="1">
      <c r="A882" s="8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</row>
    <row r="883" ht="9.75" customHeight="1">
      <c r="A883" s="8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</row>
    <row r="884" ht="9.75" customHeight="1">
      <c r="A884" s="8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</row>
    <row r="885" ht="9.75" customHeight="1">
      <c r="A885" s="8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</row>
    <row r="886" ht="9.75" customHeight="1">
      <c r="A886" s="8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</row>
    <row r="887" ht="9.75" customHeight="1">
      <c r="A887" s="8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</row>
    <row r="888" ht="9.75" customHeight="1">
      <c r="A888" s="8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</row>
    <row r="889" ht="9.75" customHeight="1">
      <c r="A889" s="8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</row>
    <row r="890" ht="9.75" customHeight="1">
      <c r="A890" s="8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</row>
    <row r="891" ht="9.75" customHeight="1">
      <c r="A891" s="8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</row>
    <row r="892" ht="9.75" customHeight="1">
      <c r="A892" s="8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</row>
    <row r="893" ht="9.75" customHeight="1">
      <c r="A893" s="8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</row>
    <row r="894" ht="9.75" customHeight="1">
      <c r="A894" s="8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</row>
    <row r="895" ht="9.75" customHeight="1">
      <c r="A895" s="8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</row>
    <row r="896" ht="9.75" customHeight="1">
      <c r="A896" s="8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</row>
    <row r="897" ht="9.75" customHeight="1">
      <c r="A897" s="8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</row>
    <row r="898" ht="9.75" customHeight="1">
      <c r="A898" s="8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</row>
    <row r="899" ht="9.75" customHeight="1">
      <c r="A899" s="8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</row>
    <row r="900" ht="9.75" customHeight="1">
      <c r="A900" s="8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</row>
    <row r="901" ht="9.75" customHeight="1">
      <c r="A901" s="8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</row>
    <row r="902" ht="9.75" customHeight="1">
      <c r="A902" s="8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</row>
    <row r="903" ht="9.75" customHeight="1">
      <c r="A903" s="8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</row>
    <row r="904" ht="9.75" customHeight="1">
      <c r="A904" s="8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</row>
    <row r="905" ht="9.75" customHeight="1">
      <c r="A905" s="8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</row>
    <row r="906" ht="9.75" customHeight="1">
      <c r="A906" s="8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</row>
    <row r="907" ht="9.75" customHeight="1">
      <c r="A907" s="8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</row>
    <row r="908" ht="9.75" customHeight="1">
      <c r="A908" s="8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</row>
    <row r="909" ht="9.75" customHeight="1">
      <c r="A909" s="8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</row>
    <row r="910" ht="9.75" customHeight="1">
      <c r="A910" s="8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</row>
    <row r="911" ht="9.75" customHeight="1">
      <c r="A911" s="8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</row>
    <row r="912" ht="9.75" customHeight="1">
      <c r="A912" s="8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</row>
    <row r="913" ht="9.75" customHeight="1">
      <c r="A913" s="8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</row>
    <row r="914" ht="9.75" customHeight="1">
      <c r="A914" s="8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</row>
    <row r="915" ht="9.75" customHeight="1">
      <c r="A915" s="8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</row>
    <row r="916" ht="9.75" customHeight="1">
      <c r="A916" s="8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</row>
    <row r="917" ht="9.75" customHeight="1">
      <c r="A917" s="8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</row>
    <row r="918" ht="9.75" customHeight="1">
      <c r="A918" s="8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</row>
    <row r="919" ht="9.75" customHeight="1">
      <c r="A919" s="8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</row>
    <row r="920" ht="9.75" customHeight="1">
      <c r="A920" s="8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</row>
    <row r="921" ht="9.75" customHeight="1">
      <c r="A921" s="8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</row>
    <row r="922" ht="9.75" customHeight="1">
      <c r="A922" s="8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</row>
    <row r="923" ht="9.75" customHeight="1">
      <c r="A923" s="8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</row>
    <row r="924" ht="9.75" customHeight="1">
      <c r="A924" s="8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</row>
    <row r="925" ht="9.75" customHeight="1">
      <c r="A925" s="8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</row>
    <row r="926" ht="9.75" customHeight="1">
      <c r="A926" s="8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</row>
    <row r="927" ht="9.75" customHeight="1">
      <c r="A927" s="8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</row>
    <row r="928" ht="9.75" customHeight="1">
      <c r="A928" s="8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</row>
    <row r="929" ht="9.75" customHeight="1">
      <c r="A929" s="8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</row>
    <row r="930" ht="9.75" customHeight="1">
      <c r="A930" s="8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</row>
    <row r="931" ht="9.75" customHeight="1">
      <c r="A931" s="8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</row>
    <row r="932" ht="9.75" customHeight="1">
      <c r="A932" s="8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</row>
    <row r="933" ht="9.75" customHeight="1">
      <c r="A933" s="8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</row>
    <row r="934" ht="9.75" customHeight="1">
      <c r="A934" s="8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</row>
    <row r="935" ht="9.75" customHeight="1">
      <c r="A935" s="8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</row>
    <row r="936" ht="9.75" customHeight="1">
      <c r="A936" s="8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</row>
    <row r="937" ht="9.75" customHeight="1">
      <c r="A937" s="8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</row>
    <row r="938" ht="9.75" customHeight="1">
      <c r="A938" s="8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</row>
    <row r="939" ht="9.75" customHeight="1">
      <c r="A939" s="8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</row>
    <row r="940" ht="9.75" customHeight="1">
      <c r="A940" s="8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</row>
    <row r="941" ht="9.75" customHeight="1">
      <c r="A941" s="8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</row>
    <row r="942" ht="9.75" customHeight="1">
      <c r="A942" s="8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</row>
    <row r="943" ht="9.75" customHeight="1">
      <c r="A943" s="8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</row>
    <row r="944" ht="9.75" customHeight="1">
      <c r="A944" s="8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</row>
    <row r="945" ht="9.75" customHeight="1">
      <c r="A945" s="8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</row>
    <row r="946" ht="9.75" customHeight="1">
      <c r="A946" s="8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</row>
    <row r="947" ht="9.75" customHeight="1">
      <c r="A947" s="8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</row>
    <row r="948" ht="9.75" customHeight="1">
      <c r="A948" s="8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</row>
    <row r="949" ht="9.75" customHeight="1">
      <c r="A949" s="8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</row>
    <row r="950" ht="9.75" customHeight="1">
      <c r="A950" s="8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</row>
    <row r="951" ht="9.75" customHeight="1">
      <c r="A951" s="8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</row>
    <row r="952" ht="9.75" customHeight="1">
      <c r="A952" s="8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</row>
    <row r="953" ht="9.75" customHeight="1">
      <c r="A953" s="8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</row>
    <row r="954" ht="9.75" customHeight="1">
      <c r="A954" s="8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</row>
    <row r="955" ht="9.75" customHeight="1">
      <c r="A955" s="8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</row>
    <row r="956" ht="9.75" customHeight="1">
      <c r="A956" s="8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</row>
    <row r="957" ht="9.75" customHeight="1">
      <c r="A957" s="8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</row>
    <row r="958" ht="9.75" customHeight="1">
      <c r="A958" s="8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</row>
    <row r="959" ht="9.75" customHeight="1">
      <c r="A959" s="8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</row>
    <row r="960" ht="9.75" customHeight="1">
      <c r="A960" s="8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</row>
    <row r="961" ht="9.75" customHeight="1">
      <c r="A961" s="8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</row>
    <row r="962" ht="9.75" customHeight="1">
      <c r="A962" s="8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</row>
    <row r="963" ht="9.75" customHeight="1">
      <c r="A963" s="8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</row>
    <row r="964" ht="9.75" customHeight="1">
      <c r="A964" s="8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</row>
    <row r="965" ht="9.75" customHeight="1">
      <c r="A965" s="8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</row>
    <row r="966" ht="9.75" customHeight="1">
      <c r="A966" s="8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</row>
    <row r="967" ht="9.75" customHeight="1">
      <c r="A967" s="8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</row>
    <row r="968" ht="9.75" customHeight="1">
      <c r="A968" s="8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</row>
    <row r="969" ht="9.75" customHeight="1">
      <c r="A969" s="8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</row>
    <row r="970" ht="9.75" customHeight="1">
      <c r="A970" s="8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</row>
    <row r="971" ht="9.75" customHeight="1">
      <c r="A971" s="8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</row>
    <row r="972" ht="9.75" customHeight="1">
      <c r="A972" s="8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</row>
    <row r="973" ht="9.75" customHeight="1">
      <c r="A973" s="8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</row>
    <row r="974" ht="9.75" customHeight="1">
      <c r="A974" s="8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</row>
    <row r="975" ht="9.75" customHeight="1">
      <c r="A975" s="8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</row>
    <row r="976" ht="9.75" customHeight="1">
      <c r="A976" s="8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</row>
    <row r="977" ht="9.75" customHeight="1">
      <c r="A977" s="8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</row>
    <row r="978" ht="9.75" customHeight="1">
      <c r="A978" s="8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</row>
    <row r="979" ht="9.75" customHeight="1">
      <c r="A979" s="8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</row>
    <row r="980" ht="9.75" customHeight="1">
      <c r="A980" s="8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</row>
    <row r="981" ht="9.75" customHeight="1">
      <c r="A981" s="8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</row>
    <row r="982" ht="9.75" customHeight="1">
      <c r="A982" s="8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</row>
    <row r="983" ht="9.75" customHeight="1">
      <c r="A983" s="8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</row>
    <row r="984" ht="9.75" customHeight="1">
      <c r="A984" s="8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</row>
    <row r="985" ht="9.75" customHeight="1">
      <c r="A985" s="8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</row>
    <row r="986" ht="9.75" customHeight="1">
      <c r="A986" s="8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</row>
    <row r="987" ht="9.75" customHeight="1">
      <c r="A987" s="8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</row>
    <row r="988" ht="9.75" customHeight="1">
      <c r="A988" s="8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</row>
    <row r="989" ht="9.75" customHeight="1">
      <c r="A989" s="8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</row>
    <row r="990" ht="9.75" customHeight="1">
      <c r="A990" s="8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</row>
    <row r="991" ht="9.75" customHeight="1">
      <c r="A991" s="8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</row>
    <row r="992" ht="9.75" customHeight="1">
      <c r="A992" s="8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</row>
    <row r="993" ht="9.75" customHeight="1">
      <c r="A993" s="8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</row>
    <row r="994" ht="9.75" customHeight="1">
      <c r="A994" s="8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</row>
    <row r="995" ht="9.75" customHeight="1">
      <c r="A995" s="8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</row>
    <row r="996" ht="9.75" customHeight="1">
      <c r="A996" s="8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</row>
    <row r="997" ht="9.75" customHeight="1">
      <c r="A997" s="8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</row>
    <row r="998" ht="9.75" customHeight="1">
      <c r="A998" s="8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</row>
    <row r="999" ht="9.75" customHeight="1">
      <c r="A999" s="8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</row>
    <row r="1000" ht="9.75" customHeight="1">
      <c r="A1000" s="8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</row>
  </sheetData>
  <mergeCells count="18">
    <mergeCell ref="Z2:AC2"/>
    <mergeCell ref="AD2:AG2"/>
    <mergeCell ref="A3:A4"/>
    <mergeCell ref="AH2:AK2"/>
    <mergeCell ref="AL2:AO2"/>
    <mergeCell ref="AG87:AK87"/>
    <mergeCell ref="AG89:AK90"/>
    <mergeCell ref="AP2:AS2"/>
    <mergeCell ref="AT2:AW2"/>
    <mergeCell ref="BE7:BF7"/>
    <mergeCell ref="A1:BA1"/>
    <mergeCell ref="B2:E2"/>
    <mergeCell ref="F2:I2"/>
    <mergeCell ref="J2:M2"/>
    <mergeCell ref="N2:Q2"/>
    <mergeCell ref="R2:U2"/>
    <mergeCell ref="V2:Y2"/>
    <mergeCell ref="AX2:BA2"/>
  </mergeCells>
  <printOptions horizontalCentered="1"/>
  <pageMargins bottom="0.1968503937007874" footer="0.0" header="0.0" left="0.11811023622047245" right="0.11811023622047245" top="0.1968503937007874"/>
  <pageSetup paperSize="9" orientation="landscape"/>
  <drawing r:id="rId1"/>
</worksheet>
</file>